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0" yWindow="570" windowWidth="28455" windowHeight="11955" activeTab="3"/>
  </bookViews>
  <sheets>
    <sheet name="busad265 1" sheetId="1" r:id="rId1"/>
    <sheet name="busad265 2" sheetId="2" r:id="rId2"/>
    <sheet name="County Data" sheetId="3" r:id="rId3"/>
    <sheet name="busad360 TTh 1230" sheetId="4" r:id="rId4"/>
  </sheets>
  <definedNames>
    <definedName name="_xlnm._FilterDatabase" localSheetId="0" hidden="1">'busad265 1'!$A$1:$B$1000</definedName>
    <definedName name="_xlnm._FilterDatabase" localSheetId="2" hidden="1">'County Data'!$A$1:$Y$1000</definedName>
  </definedNames>
  <calcPr calcId="125725"/>
</workbook>
</file>

<file path=xl/calcChain.xml><?xml version="1.0" encoding="utf-8"?>
<calcChain xmlns="http://schemas.openxmlformats.org/spreadsheetml/2006/main">
  <c r="H65" i="3"/>
  <c r="H64"/>
  <c r="H61"/>
  <c r="H59"/>
  <c r="H57"/>
  <c r="H56"/>
  <c r="H54"/>
  <c r="H53"/>
  <c r="H51"/>
  <c r="H48"/>
  <c r="H46"/>
  <c r="H44"/>
  <c r="H42"/>
  <c r="H41"/>
  <c r="H37"/>
  <c r="H35"/>
  <c r="H33"/>
  <c r="H32"/>
  <c r="H28"/>
  <c r="H26"/>
  <c r="H25"/>
  <c r="H23"/>
  <c r="H22"/>
  <c r="H21"/>
  <c r="H20"/>
  <c r="H17"/>
  <c r="H14"/>
  <c r="H12"/>
  <c r="H11"/>
  <c r="H10"/>
  <c r="H9"/>
  <c r="H8"/>
  <c r="H5"/>
  <c r="H4"/>
  <c r="H3"/>
  <c r="H2"/>
</calcChain>
</file>

<file path=xl/sharedStrings.xml><?xml version="1.0" encoding="utf-8"?>
<sst xmlns="http://schemas.openxmlformats.org/spreadsheetml/2006/main" count="1342" uniqueCount="1181">
  <si>
    <t>STUDENT NAME</t>
  </si>
  <si>
    <t>LAST NAME</t>
  </si>
  <si>
    <t>County 1</t>
  </si>
  <si>
    <t>County 2</t>
  </si>
  <si>
    <t>County 3</t>
  </si>
  <si>
    <t>Luis</t>
  </si>
  <si>
    <t>Alires-Medina</t>
  </si>
  <si>
    <t>Adams County</t>
  </si>
  <si>
    <t>Moffat County</t>
  </si>
  <si>
    <t>Eagle County</t>
  </si>
  <si>
    <t>Jordan</t>
  </si>
  <si>
    <t>Anderson</t>
  </si>
  <si>
    <t>Alamosa County</t>
  </si>
  <si>
    <t>Montezuma County</t>
  </si>
  <si>
    <t>El Paso County</t>
  </si>
  <si>
    <t>Kelley</t>
  </si>
  <si>
    <t>Barrow</t>
  </si>
  <si>
    <t>Arapahoe County</t>
  </si>
  <si>
    <t>Montrose County</t>
  </si>
  <si>
    <t>Elbert County</t>
  </si>
  <si>
    <t>Dominck</t>
  </si>
  <si>
    <t>Bregar</t>
  </si>
  <si>
    <t>Archuleta County</t>
  </si>
  <si>
    <t>Morgan County</t>
  </si>
  <si>
    <t>Fremont County</t>
  </si>
  <si>
    <t>Kayleigh</t>
  </si>
  <si>
    <t>Brown</t>
  </si>
  <si>
    <t>Baca County</t>
  </si>
  <si>
    <t>Otero County</t>
  </si>
  <si>
    <t>Garfield County</t>
  </si>
  <si>
    <t>Thaddeus</t>
  </si>
  <si>
    <t>Cernac</t>
  </si>
  <si>
    <t>Bent County</t>
  </si>
  <si>
    <t>Ouray County</t>
  </si>
  <si>
    <t>Gilpin County</t>
  </si>
  <si>
    <t>Joshua</t>
  </si>
  <si>
    <t>Croy</t>
  </si>
  <si>
    <t>Boulder County</t>
  </si>
  <si>
    <t>Park County</t>
  </si>
  <si>
    <t>Grand County</t>
  </si>
  <si>
    <t>Michael</t>
  </si>
  <si>
    <t>DeHerrera</t>
  </si>
  <si>
    <t>City and County of Broomfield</t>
  </si>
  <si>
    <t>Phillips County</t>
  </si>
  <si>
    <t>Gunnison County</t>
  </si>
  <si>
    <t>Morgan</t>
  </si>
  <si>
    <t>Ensor</t>
  </si>
  <si>
    <t>Chaffee County</t>
  </si>
  <si>
    <t>Pitkin County</t>
  </si>
  <si>
    <t>Hinsdale County</t>
  </si>
  <si>
    <t>Derek</t>
  </si>
  <si>
    <t>Fillis</t>
  </si>
  <si>
    <t>Cheyenne County</t>
  </si>
  <si>
    <t>Prowers County</t>
  </si>
  <si>
    <t>Huerfano County</t>
  </si>
  <si>
    <t>Rochelle</t>
  </si>
  <si>
    <t>French</t>
  </si>
  <si>
    <t>Clear Creek County</t>
  </si>
  <si>
    <t>Rio Blanco County</t>
  </si>
  <si>
    <t>Jackson County</t>
  </si>
  <si>
    <t>Rickie</t>
  </si>
  <si>
    <t>Gallegos</t>
  </si>
  <si>
    <t>Conejos County</t>
  </si>
  <si>
    <t>Rio Grande County</t>
  </si>
  <si>
    <t>Jefferson County</t>
  </si>
  <si>
    <t>Alexandr</t>
  </si>
  <si>
    <t>Gavrilov</t>
  </si>
  <si>
    <t>Costilla County</t>
  </si>
  <si>
    <t>Routt County</t>
  </si>
  <si>
    <t>Kiowa County</t>
  </si>
  <si>
    <t>Cortland</t>
  </si>
  <si>
    <t>Gillum-randolph</t>
  </si>
  <si>
    <t>Crowley County</t>
  </si>
  <si>
    <t>Saguache County</t>
  </si>
  <si>
    <t>Kit Carson County</t>
  </si>
  <si>
    <t>Sam</t>
  </si>
  <si>
    <t>Glawe</t>
  </si>
  <si>
    <t>Custer County</t>
  </si>
  <si>
    <t>San Juan County</t>
  </si>
  <si>
    <t>La Plata County</t>
  </si>
  <si>
    <t>Teri</t>
  </si>
  <si>
    <t>Goode</t>
  </si>
  <si>
    <t>Delta County</t>
  </si>
  <si>
    <t>San Miguel County</t>
  </si>
  <si>
    <t>Lake County</t>
  </si>
  <si>
    <t>Amanda</t>
  </si>
  <si>
    <t>Haddix</t>
  </si>
  <si>
    <t>City and County of Denver</t>
  </si>
  <si>
    <t>Sedgwick County</t>
  </si>
  <si>
    <t>Larimer County</t>
  </si>
  <si>
    <t>Le'Cedric</t>
  </si>
  <si>
    <t>Harris</t>
  </si>
  <si>
    <t>Dolores County</t>
  </si>
  <si>
    <t>Summit County</t>
  </si>
  <si>
    <t>Las Animas County</t>
  </si>
  <si>
    <t>Akeem</t>
  </si>
  <si>
    <t>Hutchinson</t>
  </si>
  <si>
    <t>Douglas County</t>
  </si>
  <si>
    <t>Teller County</t>
  </si>
  <si>
    <t>Lincoln County</t>
  </si>
  <si>
    <t>Kelsy</t>
  </si>
  <si>
    <t>Lovato</t>
  </si>
  <si>
    <t>Eagle County</t>
  </si>
  <si>
    <t>Washington County</t>
  </si>
  <si>
    <t>Logan County</t>
  </si>
  <si>
    <t>Justin</t>
  </si>
  <si>
    <t>Martin</t>
  </si>
  <si>
    <t>El Paso County</t>
  </si>
  <si>
    <t>Weld County</t>
  </si>
  <si>
    <t>Mesa County</t>
  </si>
  <si>
    <t>Sara</t>
  </si>
  <si>
    <t>Martinez</t>
  </si>
  <si>
    <t>Elbert County</t>
  </si>
  <si>
    <t>Yuma County</t>
  </si>
  <si>
    <t>Mineral County</t>
  </si>
  <si>
    <t>Austin</t>
  </si>
  <si>
    <t>Mascorro</t>
  </si>
  <si>
    <t>Fremont County</t>
  </si>
  <si>
    <t>Adams County</t>
  </si>
  <si>
    <t>Moffat County</t>
  </si>
  <si>
    <t>Kharim</t>
  </si>
  <si>
    <t>Mubili</t>
  </si>
  <si>
    <t>Garfield County</t>
  </si>
  <si>
    <t>Alamosa County</t>
  </si>
  <si>
    <t>Montezuma County</t>
  </si>
  <si>
    <t>Natasha</t>
  </si>
  <si>
    <t>Navarro</t>
  </si>
  <si>
    <t>Gilpin County</t>
  </si>
  <si>
    <t>Arapahoe County</t>
  </si>
  <si>
    <t>Montrose County</t>
  </si>
  <si>
    <t>Brody</t>
  </si>
  <si>
    <t>Ownbey</t>
  </si>
  <si>
    <t>Grand County</t>
  </si>
  <si>
    <t>Archuleta County</t>
  </si>
  <si>
    <t>Morgan County</t>
  </si>
  <si>
    <t>Stevan</t>
  </si>
  <si>
    <t>Radakovic</t>
  </si>
  <si>
    <t>Gunnison County</t>
  </si>
  <si>
    <t>Baca County</t>
  </si>
  <si>
    <t>Otero County</t>
  </si>
  <si>
    <t>Stephen</t>
  </si>
  <si>
    <t>Reeser</t>
  </si>
  <si>
    <t>Hinsdale County</t>
  </si>
  <si>
    <t>Bent County</t>
  </si>
  <si>
    <t>Ouray County</t>
  </si>
  <si>
    <t>Dixon</t>
  </si>
  <si>
    <t>Richins</t>
  </si>
  <si>
    <t>Huerfano County</t>
  </si>
  <si>
    <t>Boulder County</t>
  </si>
  <si>
    <t>Park County</t>
  </si>
  <si>
    <t>Cory</t>
  </si>
  <si>
    <t>Robinette</t>
  </si>
  <si>
    <t>Jackson County</t>
  </si>
  <si>
    <t>City and County of Broomfield</t>
  </si>
  <si>
    <t>Phillips County</t>
  </si>
  <si>
    <t>Isaac</t>
  </si>
  <si>
    <t>Ruybal</t>
  </si>
  <si>
    <t>Jefferson County</t>
  </si>
  <si>
    <t>Chaffee County</t>
  </si>
  <si>
    <t>Pitkin County</t>
  </si>
  <si>
    <t>Larry</t>
  </si>
  <si>
    <t>Schmueser</t>
  </si>
  <si>
    <t>Kiowa County</t>
  </si>
  <si>
    <t>Cheyenne County</t>
  </si>
  <si>
    <t>Prowers County</t>
  </si>
  <si>
    <t>Stephanie</t>
  </si>
  <si>
    <t>Smith</t>
  </si>
  <si>
    <t>Kit Carson County</t>
  </si>
  <si>
    <t>Clear Creek County</t>
  </si>
  <si>
    <t>Rio Blanco County</t>
  </si>
  <si>
    <t>Jonothan</t>
  </si>
  <si>
    <t>Stephenson</t>
  </si>
  <si>
    <t>La Plata County</t>
  </si>
  <si>
    <t>Conejos County</t>
  </si>
  <si>
    <t>Rio Grande County</t>
  </si>
  <si>
    <t>Amy</t>
  </si>
  <si>
    <t>Sumontha</t>
  </si>
  <si>
    <t>Lake County</t>
  </si>
  <si>
    <t>Costilla County</t>
  </si>
  <si>
    <t>Routt County</t>
  </si>
  <si>
    <t>Amanda</t>
  </si>
  <si>
    <t>Tappe</t>
  </si>
  <si>
    <t>Larimer County</t>
  </si>
  <si>
    <t>Crowley County</t>
  </si>
  <si>
    <t>Saguache County</t>
  </si>
  <si>
    <t>Blake</t>
  </si>
  <si>
    <t>thomas</t>
  </si>
  <si>
    <t>Las Animas County</t>
  </si>
  <si>
    <t>Custer County</t>
  </si>
  <si>
    <t>San Juan County</t>
  </si>
  <si>
    <t>Alexandria</t>
  </si>
  <si>
    <t>Thompson</t>
  </si>
  <si>
    <t>Lincoln County</t>
  </si>
  <si>
    <t>Delta County</t>
  </si>
  <si>
    <t>San Miguel County</t>
  </si>
  <si>
    <t>Neil</t>
  </si>
  <si>
    <t>Tillman</t>
  </si>
  <si>
    <t>Logan County</t>
  </si>
  <si>
    <t>City and County of Denver</t>
  </si>
  <si>
    <t>Sedgwick County</t>
  </si>
  <si>
    <t>Leilani</t>
  </si>
  <si>
    <t>Valle</t>
  </si>
  <si>
    <t>Mesa County</t>
  </si>
  <si>
    <t>Dolores County</t>
  </si>
  <si>
    <t>Summit County</t>
  </si>
  <si>
    <t>Taylor</t>
  </si>
  <si>
    <t>Voss</t>
  </si>
  <si>
    <t>Mineral County</t>
  </si>
  <si>
    <t>Douglas County</t>
  </si>
  <si>
    <t>Teller County</t>
  </si>
  <si>
    <t>STUDENT NAME</t>
  </si>
  <si>
    <t>LAST NAME</t>
  </si>
  <si>
    <t>County 1</t>
  </si>
  <si>
    <t>County 2</t>
  </si>
  <si>
    <t>County 3</t>
  </si>
  <si>
    <t>Matthew</t>
  </si>
  <si>
    <t>Addington</t>
  </si>
  <si>
    <t>Washington County</t>
  </si>
  <si>
    <t>Gilpin County</t>
  </si>
  <si>
    <t>Rio Blanco County</t>
  </si>
  <si>
    <t>Matthew</t>
  </si>
  <si>
    <t>Barrera</t>
  </si>
  <si>
    <t>Weld County</t>
  </si>
  <si>
    <t>Grand County</t>
  </si>
  <si>
    <t>Rio Grande County</t>
  </si>
  <si>
    <t>Parker</t>
  </si>
  <si>
    <t>Bickel</t>
  </si>
  <si>
    <t>Yuma County</t>
  </si>
  <si>
    <t>Gunnison County</t>
  </si>
  <si>
    <t>Routt County</t>
  </si>
  <si>
    <t>Jordan</t>
  </si>
  <si>
    <t>Borrego</t>
  </si>
  <si>
    <t>Adams County</t>
  </si>
  <si>
    <t>Hinsdale County</t>
  </si>
  <si>
    <t>Saguache County</t>
  </si>
  <si>
    <t>Charles</t>
  </si>
  <si>
    <t>Christensen</t>
  </si>
  <si>
    <t>Alamosa County</t>
  </si>
  <si>
    <t>Huerfano County</t>
  </si>
  <si>
    <t>San Juan County</t>
  </si>
  <si>
    <t>Linda</t>
  </si>
  <si>
    <t>Cox</t>
  </si>
  <si>
    <t>Arapahoe County</t>
  </si>
  <si>
    <t>Jackson County</t>
  </si>
  <si>
    <t>San Miguel County</t>
  </si>
  <si>
    <t>Brenton</t>
  </si>
  <si>
    <t>Downey</t>
  </si>
  <si>
    <t>Archuleta County</t>
  </si>
  <si>
    <t>Jefferson County</t>
  </si>
  <si>
    <t>Sedgwick County</t>
  </si>
  <si>
    <t>Simon</t>
  </si>
  <si>
    <t>Escobado</t>
  </si>
  <si>
    <t>Baca County</t>
  </si>
  <si>
    <t>Kiowa County</t>
  </si>
  <si>
    <t>Summit County</t>
  </si>
  <si>
    <t>Sam</t>
  </si>
  <si>
    <t>Haseltine</t>
  </si>
  <si>
    <t>Bent County</t>
  </si>
  <si>
    <t>Kit Carson County</t>
  </si>
  <si>
    <t>Teller County</t>
  </si>
  <si>
    <t>Morgan</t>
  </si>
  <si>
    <t>Hassan</t>
  </si>
  <si>
    <t>Boulder County</t>
  </si>
  <si>
    <t>La Plata County</t>
  </si>
  <si>
    <t>Washington County</t>
  </si>
  <si>
    <t>Paul</t>
  </si>
  <si>
    <t>Hendricksen</t>
  </si>
  <si>
    <t>City and County of Broomfield</t>
  </si>
  <si>
    <t>Lake County</t>
  </si>
  <si>
    <t>Weld County</t>
  </si>
  <si>
    <t>Jacob</t>
  </si>
  <si>
    <t>hoffman</t>
  </si>
  <si>
    <t>Chaffee County</t>
  </si>
  <si>
    <t>Larimer County</t>
  </si>
  <si>
    <t>Yuma County</t>
  </si>
  <si>
    <t>Christopher</t>
  </si>
  <si>
    <t>Irwin</t>
  </si>
  <si>
    <t>Cheyenne County</t>
  </si>
  <si>
    <t>Las Animas County</t>
  </si>
  <si>
    <t>Adams County</t>
  </si>
  <si>
    <t>Chase</t>
  </si>
  <si>
    <t>Krinard</t>
  </si>
  <si>
    <t>Clear Creek County</t>
  </si>
  <si>
    <t>Lincoln County</t>
  </si>
  <si>
    <t>Alamosa County</t>
  </si>
  <si>
    <t>Kari</t>
  </si>
  <si>
    <t>Martin</t>
  </si>
  <si>
    <t>Conejos County</t>
  </si>
  <si>
    <t>Logan County</t>
  </si>
  <si>
    <t>Arapahoe County</t>
  </si>
  <si>
    <t>Phillip</t>
  </si>
  <si>
    <t>Martinez</t>
  </si>
  <si>
    <t>Costilla County</t>
  </si>
  <si>
    <t>Mesa County</t>
  </si>
  <si>
    <t>Archuleta County</t>
  </si>
  <si>
    <t>Cody</t>
  </si>
  <si>
    <t>Martinez</t>
  </si>
  <si>
    <t>Crowley County</t>
  </si>
  <si>
    <t>Mineral County</t>
  </si>
  <si>
    <t>Baca County</t>
  </si>
  <si>
    <t>Garrett</t>
  </si>
  <si>
    <t>Pape</t>
  </si>
  <si>
    <t>Custer County</t>
  </si>
  <si>
    <t>Moffat County</t>
  </si>
  <si>
    <t>Bent County</t>
  </si>
  <si>
    <t>Joseph</t>
  </si>
  <si>
    <t>Patti</t>
  </si>
  <si>
    <t>Delta County</t>
  </si>
  <si>
    <t>Montezuma County</t>
  </si>
  <si>
    <t>Boulder County</t>
  </si>
  <si>
    <t>Lindsay</t>
  </si>
  <si>
    <t>Pilot</t>
  </si>
  <si>
    <t>City and County of Denver</t>
  </si>
  <si>
    <t>Montrose County</t>
  </si>
  <si>
    <t>City and County of Broomfield</t>
  </si>
  <si>
    <t>Ashley</t>
  </si>
  <si>
    <t>Piper</t>
  </si>
  <si>
    <t>Dolores County</t>
  </si>
  <si>
    <t>Morgan County</t>
  </si>
  <si>
    <t>Chaffee County</t>
  </si>
  <si>
    <t>Paige</t>
  </si>
  <si>
    <t>Proffitt</t>
  </si>
  <si>
    <t>Douglas County</t>
  </si>
  <si>
    <t>Otero County</t>
  </si>
  <si>
    <t>Cheyenne County</t>
  </si>
  <si>
    <t>Jacob</t>
  </si>
  <si>
    <t>Pulsifer</t>
  </si>
  <si>
    <t>Eagle County</t>
  </si>
  <si>
    <t>Ouray County</t>
  </si>
  <si>
    <t>Clear Creek County</t>
  </si>
  <si>
    <t>Victoria</t>
  </si>
  <si>
    <t>Rushing</t>
  </si>
  <si>
    <t>El Paso County</t>
  </si>
  <si>
    <t>Park County</t>
  </si>
  <si>
    <t>Conejos County</t>
  </si>
  <si>
    <t>Courtney</t>
  </si>
  <si>
    <t>Tafoya</t>
  </si>
  <si>
    <t>Elbert County</t>
  </si>
  <si>
    <t>Phillips County</t>
  </si>
  <si>
    <t>Costilla County</t>
  </si>
  <si>
    <t>David</t>
  </si>
  <si>
    <t>Wallerstein</t>
  </si>
  <si>
    <t>Fremont County</t>
  </si>
  <si>
    <t>Pitkin County</t>
  </si>
  <si>
    <t>Crowley County</t>
  </si>
  <si>
    <t>Hannah</t>
  </si>
  <si>
    <t>Wojteczko</t>
  </si>
  <si>
    <t>Garfield County</t>
  </si>
  <si>
    <t>Prowers County</t>
  </si>
  <si>
    <t>Custer County</t>
  </si>
  <si>
    <t>County</t>
  </si>
  <si>
    <t>INCITS</t>
  </si>
  <si>
    <t>Date Established</t>
  </si>
  <si>
    <t>County Seat</t>
  </si>
  <si>
    <t>Pop Rank</t>
  </si>
  <si>
    <t>2013 Pop</t>
  </si>
  <si>
    <t>2010 Census</t>
  </si>
  <si>
    <t>Pop Change</t>
  </si>
  <si>
    <t>Pop Density</t>
  </si>
  <si>
    <t>Land Area</t>
  </si>
  <si>
    <t>Water Area</t>
  </si>
  <si>
    <t>Total Area</t>
  </si>
  <si>
    <t>Max Elev</t>
  </si>
  <si>
    <t>Min Elev</t>
  </si>
  <si>
    <t>Latitude</t>
  </si>
  <si>
    <t>Longitude</t>
  </si>
  <si>
    <t>Adams County</t>
  </si>
  <si>
    <t>11/15/1902</t>
  </si>
  <si>
    <t>Brighton</t>
  </si>
  <si>
    <t>393.6 mi−2 
152.0 km−2</t>
  </si>
  <si>
    <t>1,167.653 mi2 
3,024.208 km2</t>
  </si>
  <si>
    <t>16.243 mi2 
42.070 km2</t>
  </si>
  <si>
    <t>1,183.897 mi2 
3,066.278 km2</t>
  </si>
  <si>
    <t>5,668 ft 
1728 m</t>
  </si>
  <si>
    <t>4,432 ft 
1351 m</t>
  </si>
  <si>
    <t>39.87° N</t>
  </si>
  <si>
    <t>104.33° W</t>
  </si>
  <si>
    <t>Alamosa County</t>
  </si>
  <si>
    <t>3/8/1913</t>
  </si>
  <si>
    <t>Alamosa</t>
  </si>
  <si>
    <t>21.4 mi−2 
8.3 km−2</t>
  </si>
  <si>
    <t>722.643 mi2 
1,871.637 km2</t>
  </si>
  <si>
    <t>0.698 mi2 
1.808 km2</t>
  </si>
  <si>
    <t>723.341 mi2 
1,873.445 km2</t>
  </si>
  <si>
    <t>14,351 ft 
4374 m</t>
  </si>
  <si>
    <t>6,387 ft 
1947 m</t>
  </si>
  <si>
    <t>37.57° N</t>
  </si>
  <si>
    <t>105.79° W</t>
  </si>
  <si>
    <t>Arapahoe County</t>
  </si>
  <si>
    <t>11/1/1861</t>
  </si>
  <si>
    <t>Littleton</t>
  </si>
  <si>
    <t>716.7 mi−2 
276.7 km−2</t>
  </si>
  <si>
    <t>798.100 mi2 
2,067.070 km2</t>
  </si>
  <si>
    <t>7.337 mi2 
19.004 km2</t>
  </si>
  <si>
    <t>805.438 mi2 
2,086.074 km2</t>
  </si>
  <si>
    <t>6,218 ft 
1895 m</t>
  </si>
  <si>
    <t>4,730 ft 
1442 m</t>
  </si>
  <si>
    <t>39.64° N</t>
  </si>
  <si>
    <t>104.33° W</t>
  </si>
  <si>
    <t>Archuleta County</t>
  </si>
  <si>
    <t>4/14/1885</t>
  </si>
  <si>
    <t>Pagosa Springs</t>
  </si>
  <si>
    <t>8.9 mi−2 
3.5 km−2</t>
  </si>
  <si>
    <t>1,350.175 mi2 
3,496.938 km2</t>
  </si>
  <si>
    <t>5.339 mi2 
13.828 km2</t>
  </si>
  <si>
    <t>1,355.514 mi2 
3,510.765 km2</t>
  </si>
  <si>
    <t>13,308 ft 
4056 m</t>
  </si>
  <si>
    <t>6,085 ft 
1855 m</t>
  </si>
  <si>
    <t>37.20° N</t>
  </si>
  <si>
    <t>107.05° W</t>
  </si>
  <si>
    <t>Baca County</t>
  </si>
  <si>
    <t>4/16/1889</t>
  </si>
  <si>
    <t>Springfield</t>
  </si>
  <si>
    <t>−2.80%</t>
  </si>
  <si>
    <t>1.5 mi−2 
0.6 km−2</t>
  </si>
  <si>
    <t>2,554.967 mi2 
6,617.334 km2</t>
  </si>
  <si>
    <t>2.372 mi2 
6.142 km2</t>
  </si>
  <si>
    <t>2,557.338 mi2 
6,623.476 km2</t>
  </si>
  <si>
    <t>5,293 ft 
1613 m</t>
  </si>
  <si>
    <t>3,458 ft 
1054 m</t>
  </si>
  <si>
    <t>37.30° N</t>
  </si>
  <si>
    <t>102.54° W</t>
  </si>
  <si>
    <t>Bent County</t>
  </si>
  <si>
    <t>2/11/1870</t>
  </si>
  <si>
    <t>Las Animas</t>
  </si>
  <si>
    <t>−12.48%</t>
  </si>
  <si>
    <t>4.3 mi−2 
1.7 km−2</t>
  </si>
  <si>
    <t>1,512.861 mi2 
3,918.292 km2</t>
  </si>
  <si>
    <t>28.222 mi2 
73.094 km2</t>
  </si>
  <si>
    <t>1,541.083 mi2 
3,991.386 km2</t>
  </si>
  <si>
    <t>4,857 ft 
1481 m</t>
  </si>
  <si>
    <t>3,671 ft 
1119 m</t>
  </si>
  <si>
    <t>37.93° N</t>
  </si>
  <si>
    <t>103.08° W</t>
  </si>
  <si>
    <t>Boulder County</t>
  </si>
  <si>
    <t>11/1/1861</t>
  </si>
  <si>
    <t>Boulder</t>
  </si>
  <si>
    <t>405.6 mi−2 
156.6 km−2</t>
  </si>
  <si>
    <t>726.289 mi2 
1,881.080 km2</t>
  </si>
  <si>
    <t>14.081 mi2 
36.469 km2</t>
  </si>
  <si>
    <t>740.370 mi2 
1,917.549 km2</t>
  </si>
  <si>
    <t>14,259 ft 
4346 m</t>
  </si>
  <si>
    <t>4,717 ft 
1438 m</t>
  </si>
  <si>
    <t>40.09° N</t>
  </si>
  <si>
    <t>105.40° W</t>
  </si>
  <si>
    <t>Chaffee County</t>
  </si>
  <si>
    <t>2/10/1879</t>
  </si>
  <si>
    <t>Salida</t>
  </si>
  <si>
    <t>17.6 mi−2 
6.8 km−2</t>
  </si>
  <si>
    <t>1,013.403 mi2 
2,624.702 km2</t>
  </si>
  <si>
    <t>1.550 mi2 
4.013 km2</t>
  </si>
  <si>
    <t>1,014.953 mi2 
2,628.716 km2</t>
  </si>
  <si>
    <t>14,427 ft 
4397 m</t>
  </si>
  <si>
    <t>5,298 ft 
1615 m</t>
  </si>
  <si>
    <t>38.74° N</t>
  </si>
  <si>
    <t>106.32° W</t>
  </si>
  <si>
    <t>Cheyenne County</t>
  </si>
  <si>
    <t>3/25/1889</t>
  </si>
  <si>
    <t>Cheyenne Wells</t>
  </si>
  <si>
    <t>1.0 mi−2 
0.4 km−2</t>
  </si>
  <si>
    <t>1,778.276 mi2 
4,605.713 km2</t>
  </si>
  <si>
    <t>3.153 mi2 
8.166 km2</t>
  </si>
  <si>
    <t>1,781.429 mi2 
4,613.879 km2</t>
  </si>
  <si>
    <t>5,257 ft 
1602 m</t>
  </si>
  <si>
    <t>3,740 ft 
1140 m</t>
  </si>
  <si>
    <t>38.84° N</t>
  </si>
  <si>
    <t>102.60° W</t>
  </si>
  <si>
    <t>City and County of Broomfield</t>
  </si>
  <si>
    <t>Broomfield</t>
  </si>
  <si>
    <t>1,691.9 mi−2 
653.2 km−2</t>
  </si>
  <si>
    <t>33.034 mi2 
85.558 km2</t>
  </si>
  <si>
    <t>0.566 mi2 
1.466 km2</t>
  </si>
  <si>
    <t>33.600 mi2 
87.024 km2</t>
  </si>
  <si>
    <t>5,848 ft 
1783 m</t>
  </si>
  <si>
    <t>4,691 ft 
1430 m</t>
  </si>
  <si>
    <t>39.95° N</t>
  </si>
  <si>
    <t>105.05° W</t>
  </si>
  <si>
    <t>City and County of Denver</t>
  </si>
  <si>
    <t>11/15/1902</t>
  </si>
  <si>
    <t>Denver</t>
  </si>
  <si>
    <t>3,922.6 mi−2 
1,514.5 km−2</t>
  </si>
  <si>
    <t>153.000 mi2 
396.269 km2</t>
  </si>
  <si>
    <t>1.631 mi2 
4.225 km2</t>
  </si>
  <si>
    <t>154.632 mi2 
400.494 km2</t>
  </si>
  <si>
    <t>5,688 ft 
1734 m</t>
  </si>
  <si>
    <t>4,803 ft 
1464 m</t>
  </si>
  <si>
    <t>39.76° N</t>
  </si>
  <si>
    <t>104.88° W</t>
  </si>
  <si>
    <t>Clear Creek County</t>
  </si>
  <si>
    <t>11/1/1861</t>
  </si>
  <si>
    <t>Georgetown</t>
  </si>
  <si>
    <t>−0.63%</t>
  </si>
  <si>
    <t>23.0 mi−2 
8.9 km−2</t>
  </si>
  <si>
    <t>395.227 mi2 
1,023.633 km2</t>
  </si>
  <si>
    <t>1.266 mi2 
3.280 km2</t>
  </si>
  <si>
    <t>396.493 mi2 
1,026.913 km2</t>
  </si>
  <si>
    <t>14,278 ft 
4352 m</t>
  </si>
  <si>
    <t>5,075 ft 
1547 m</t>
  </si>
  <si>
    <t>39.69° N</t>
  </si>
  <si>
    <t>105.67° W</t>
  </si>
  <si>
    <t>Conejos County</t>
  </si>
  <si>
    <t>11/7/1861</t>
  </si>
  <si>
    <t>Conejos</t>
  </si>
  <si>
    <t>6.4 mi−2 
2.5 km−2</t>
  </si>
  <si>
    <t>1,287.391 mi2 
3,334.326 km2</t>
  </si>
  <si>
    <t>3.566 mi2 
9.235 km2</t>
  </si>
  <si>
    <t>1,290.956 mi2 
3,343.561 km2</t>
  </si>
  <si>
    <t>13,179 ft 
4017 m</t>
  </si>
  <si>
    <t>7,404 ft 
2257 m</t>
  </si>
  <si>
    <t>37.21° N</t>
  </si>
  <si>
    <t>106.18° W</t>
  </si>
  <si>
    <t>Costilla County</t>
  </si>
  <si>
    <t>11/1/1861</t>
  </si>
  <si>
    <t>San Luis</t>
  </si>
  <si>
    <t>−0.17%</t>
  </si>
  <si>
    <t>2.9 mi−2 
1.1 km−2</t>
  </si>
  <si>
    <t>1,226.952 mi2 
3,177.790 km2</t>
  </si>
  <si>
    <t>3.409 mi2 
8.829 km2</t>
  </si>
  <si>
    <t>1,230.360 mi2 
3,186.619 km2</t>
  </si>
  <si>
    <t>14,351 ft 
4374 m</t>
  </si>
  <si>
    <t>7,375 ft 
2248 m</t>
  </si>
  <si>
    <t>37.28° N</t>
  </si>
  <si>
    <t>105.43° W</t>
  </si>
  <si>
    <t>Crowley County</t>
  </si>
  <si>
    <t>5/29/1911</t>
  </si>
  <si>
    <t>Ordway</t>
  </si>
  <si>
    <t>−8.60%</t>
  </si>
  <si>
    <t>7.4 mi−2 
2.9 km−2</t>
  </si>
  <si>
    <t>787.421 mi2 
2,039.411 km2</t>
  </si>
  <si>
    <t>12.908 mi2 
33.430 km2</t>
  </si>
  <si>
    <t>800.329 mi2 
2,072.842 km2</t>
  </si>
  <si>
    <t>5,228 ft 
1593 m</t>
  </si>
  <si>
    <t>3,966 ft 
1209 m</t>
  </si>
  <si>
    <t>38.32° N</t>
  </si>
  <si>
    <t>103.79° W</t>
  </si>
  <si>
    <t>Custer County</t>
  </si>
  <si>
    <t>3/9/1877</t>
  </si>
  <si>
    <t>Westcliffe</t>
  </si>
  <si>
    <t>5.8 mi−2 
2.2 km−2</t>
  </si>
  <si>
    <t>738.625 mi2 
1,913.031 km2</t>
  </si>
  <si>
    <t>1.299 mi2 
3.365 km2</t>
  </si>
  <si>
    <t>739.925 mi2 
1,916.396 km2</t>
  </si>
  <si>
    <t>14,246 ft 
4342 m</t>
  </si>
  <si>
    <t>4,547 ft 
1386 m</t>
  </si>
  <si>
    <t>38.10° N</t>
  </si>
  <si>
    <t>105.37° W</t>
  </si>
  <si>
    <t>Delta County</t>
  </si>
  <si>
    <t>2/11/1883</t>
  </si>
  <si>
    <t>Delta</t>
  </si>
  <si>
    <t>−1.52%</t>
  </si>
  <si>
    <t>27.1 mi−2 
10.5 km−2</t>
  </si>
  <si>
    <t>1,142.050 mi2 
2,957.897 km2</t>
  </si>
  <si>
    <t>6.549 mi2 
16.961 km2</t>
  </si>
  <si>
    <t>1,148.599 mi2 
2,974.858 km2</t>
  </si>
  <si>
    <t>11,396 ft 
3474 m</t>
  </si>
  <si>
    <t>4,763 ft 
1452 m</t>
  </si>
  <si>
    <t>38.86° N</t>
  </si>
  <si>
    <t>107.86° W</t>
  </si>
  <si>
    <t>Dolores County</t>
  </si>
  <si>
    <t>3/4/1881</t>
  </si>
  <si>
    <t>Dove Creek</t>
  </si>
  <si>
    <t>−1.70%</t>
  </si>
  <si>
    <t>1.9 mi−2 
0.7 km−2</t>
  </si>
  <si>
    <t>1,067.051 mi2 
2,763.650 km2</t>
  </si>
  <si>
    <t>1.049 mi2 
2.716 km2</t>
  </si>
  <si>
    <t>1,068.100 mi2 
2,766.366 km2</t>
  </si>
  <si>
    <t>14,252 ft 
4344 m</t>
  </si>
  <si>
    <t>4,911 ft 
1497 m</t>
  </si>
  <si>
    <t>37.75° N</t>
  </si>
  <si>
    <t>108.53° W</t>
  </si>
  <si>
    <t>Douglas County</t>
  </si>
  <si>
    <t>11/1/1861</t>
  </si>
  <si>
    <t>Castle Rock</t>
  </si>
  <si>
    <t>339.7 mi−2 
131.2 km−2</t>
  </si>
  <si>
    <t>840.248 mi2 
2,176.232 km2</t>
  </si>
  <si>
    <t>2.621 mi2 
6.789 km2</t>
  </si>
  <si>
    <t>842.869 mi2 
2,183.022 km2</t>
  </si>
  <si>
    <t>9,836 ft 
2998 m</t>
  </si>
  <si>
    <t>5,242 ft 
1598 m</t>
  </si>
  <si>
    <t>39.33° N</t>
  </si>
  <si>
    <t>104.93° W</t>
  </si>
  <si>
    <t>Eagle County</t>
  </si>
  <si>
    <t>2/11/1883</t>
  </si>
  <si>
    <t>Eagle</t>
  </si>
  <si>
    <t>31.0 mi−2 
12.0 km−2</t>
  </si>
  <si>
    <t>1,684.530 mi2 
4,362.912 km2</t>
  </si>
  <si>
    <t>7.261 mi2 
18.806 km2</t>
  </si>
  <si>
    <t>1,691.791 mi2 
4,381.718 km2</t>
  </si>
  <si>
    <t>14,011 ft 
4271 m</t>
  </si>
  <si>
    <t>6,220 ft 
1896 m</t>
  </si>
  <si>
    <t>39.63° N</t>
  </si>
  <si>
    <t>106.69° W</t>
  </si>
  <si>
    <t>El Paso County</t>
  </si>
  <si>
    <t>11/1/1861</t>
  </si>
  <si>
    <t>Colorado Springs</t>
  </si>
  <si>
    <t>292.6 mi−2 
113.0 km−2</t>
  </si>
  <si>
    <t>2,126.801 mi2 
5,508.390 km2</t>
  </si>
  <si>
    <t>2.746 mi2 
7.112 km2</t>
  </si>
  <si>
    <t>2,129.547 mi2 
5,515.501 km2</t>
  </si>
  <si>
    <t>14,115 ft 
4302 m</t>
  </si>
  <si>
    <t>5,055 ft 
1541 m</t>
  </si>
  <si>
    <t>38.83° N</t>
  </si>
  <si>
    <t>104.53° W</t>
  </si>
  <si>
    <t>Elbert County</t>
  </si>
  <si>
    <t>2/2/1874</t>
  </si>
  <si>
    <t>Kiowa</t>
  </si>
  <si>
    <t>12.5 mi−2 
4.8 km−2</t>
  </si>
  <si>
    <t>1,850.847 mi2 
4,793.671 km2</t>
  </si>
  <si>
    <t>0.171 mi2 
0.442 km2</t>
  </si>
  <si>
    <t>1,851.018 mi2 
4,794.113 km2</t>
  </si>
  <si>
    <t>7,374 ft 
2248 m</t>
  </si>
  <si>
    <t>4,580 ft 
1396 m</t>
  </si>
  <si>
    <t>39.31° N</t>
  </si>
  <si>
    <t>104.12° W</t>
  </si>
  <si>
    <t>Fremont County</t>
  </si>
  <si>
    <t>11/1/1861</t>
  </si>
  <si>
    <t>Cañon City</t>
  </si>
  <si>
    <t>−0.80%</t>
  </si>
  <si>
    <t>30.5 mi−2 
11.8 km−2</t>
  </si>
  <si>
    <t>1,533.068 mi2 
3,970.627 km2</t>
  </si>
  <si>
    <t>0.863 mi2 
2.235 km2</t>
  </si>
  <si>
    <t>1,533.931 mi2 
3,972.863 km2</t>
  </si>
  <si>
    <t>13,110 ft 
3996 m</t>
  </si>
  <si>
    <t>4,573 ft 
1394 m</t>
  </si>
  <si>
    <t>38.46° N</t>
  </si>
  <si>
    <t>105.42° W</t>
  </si>
  <si>
    <t>Garfield County</t>
  </si>
  <si>
    <t>2/10/1883</t>
  </si>
  <si>
    <t>Glenwood Springs</t>
  </si>
  <si>
    <t>19.1 mi−2 
7.4 km−2</t>
  </si>
  <si>
    <t>2,947.563 mi2 
7,634.154 km2</t>
  </si>
  <si>
    <t>8.274 mi2 
21.431 km2</t>
  </si>
  <si>
    <t>2,955.838 mi2 
7,655.584 km2</t>
  </si>
  <si>
    <t>12,361 ft 
3768 m</t>
  </si>
  <si>
    <t>4,471 ft 
1363 m</t>
  </si>
  <si>
    <t>39.60° N</t>
  </si>
  <si>
    <t>107.91° W</t>
  </si>
  <si>
    <t>Gilpin County</t>
  </si>
  <si>
    <t>11/1/1861</t>
  </si>
  <si>
    <t>Central City</t>
  </si>
  <si>
    <t>36.3 mi−2 
14.0 km−2</t>
  </si>
  <si>
    <t>149.896 mi2 
388.229 km2</t>
  </si>
  <si>
    <t>0.364 mi2 
0.942 km2</t>
  </si>
  <si>
    <t>150.260 mi2 
389.171 km2</t>
  </si>
  <si>
    <t>13,300 ft 
4054 m</t>
  </si>
  <si>
    <t>4,983 ft 
1519 m</t>
  </si>
  <si>
    <t>39.86° N</t>
  </si>
  <si>
    <t>105.53° W</t>
  </si>
  <si>
    <t>Grand County</t>
  </si>
  <si>
    <t>2/2/1874</t>
  </si>
  <si>
    <t>Hot Sulphur Springs</t>
  </si>
  <si>
    <t>−3.73%</t>
  </si>
  <si>
    <t>8.0 mi−2 
3.1 km−2</t>
  </si>
  <si>
    <t>1,846.330 mi2 
4,781.972 km2</t>
  </si>
  <si>
    <t>23.263 mi2 
60.250 km2</t>
  </si>
  <si>
    <t>1,869.592 mi2 
4,842.222 km2</t>
  </si>
  <si>
    <t>13,559 ft 
4133 m</t>
  </si>
  <si>
    <t>6,040 ft 
1841 m</t>
  </si>
  <si>
    <t>40.12° N</t>
  </si>
  <si>
    <t>106.10° W</t>
  </si>
  <si>
    <t>Gunnison County</t>
  </si>
  <si>
    <t>3/9/1877</t>
  </si>
  <si>
    <t>Gunnison</t>
  </si>
  <si>
    <t>4.7 mi−2 
1.8 km−2</t>
  </si>
  <si>
    <t>3,239.099 mi2 
8,389.229 km2</t>
  </si>
  <si>
    <t>20.530 mi2 
53.172 km2</t>
  </si>
  <si>
    <t>3,259.629 mi2 
8,442.401 km2</t>
  </si>
  <si>
    <t>14,279 ft 
4352 m</t>
  </si>
  <si>
    <t>7,178 ft 
2188 m</t>
  </si>
  <si>
    <t>38.67° N</t>
  </si>
  <si>
    <t>107.08° W</t>
  </si>
  <si>
    <t>Hinsdale County</t>
  </si>
  <si>
    <t>2/10/1874</t>
  </si>
  <si>
    <t>Lake City</t>
  </si>
  <si>
    <t>−3.56%</t>
  </si>
  <si>
    <t>0.8 mi−2 
0.3 km−2</t>
  </si>
  <si>
    <t>1,117.251 mi2 
2,893.668 km2</t>
  </si>
  <si>
    <t>5.917 mi2 
15.325 km2</t>
  </si>
  <si>
    <t>1,123.168 mi2 
2,908.992 km2</t>
  </si>
  <si>
    <t>14,321 ft 
4365 m</t>
  </si>
  <si>
    <t>7,299 ft 
2225 m</t>
  </si>
  <si>
    <t>37.81° N</t>
  </si>
  <si>
    <t>107.38° W</t>
  </si>
  <si>
    <t>Huerfano County</t>
  </si>
  <si>
    <t>11/1/1861</t>
  </si>
  <si>
    <t>Walsenburg</t>
  </si>
  <si>
    <t>−2.86%</t>
  </si>
  <si>
    <t>4.2 mi−2 
1.6 km−2</t>
  </si>
  <si>
    <t>1,591.001 mi2 
4,120.673 km2</t>
  </si>
  <si>
    <t>2.236 mi2 
5.792 km2</t>
  </si>
  <si>
    <t>1,593.237 mi2 
4,126.465 km2</t>
  </si>
  <si>
    <t>14,326 ft 
4366 m</t>
  </si>
  <si>
    <t>4,445 ft 
1355 m</t>
  </si>
  <si>
    <t>37.69° N</t>
  </si>
  <si>
    <t>104.96° W</t>
  </si>
  <si>
    <t>Jackson County</t>
  </si>
  <si>
    <t>5/5/1909</t>
  </si>
  <si>
    <t>Walden</t>
  </si>
  <si>
    <t>−2.08%</t>
  </si>
  <si>
    <t>0.9 mi−2 
0.3 km−2</t>
  </si>
  <si>
    <t>1,613.723 mi2 
4,179.523 km2</t>
  </si>
  <si>
    <t>7.239 mi2 
18.750 km2</t>
  </si>
  <si>
    <t>1,620.962 mi2 
4,198.273 km2</t>
  </si>
  <si>
    <t>12,954 ft 
3948 m</t>
  </si>
  <si>
    <t>4,865 ft 
1483 m</t>
  </si>
  <si>
    <t>40.66° N</t>
  </si>
  <si>
    <t>106.33° W</t>
  </si>
  <si>
    <t>Jefferson County</t>
  </si>
  <si>
    <t>11/1/1861</t>
  </si>
  <si>
    <t>Golden</t>
  </si>
  <si>
    <t>699.5 mi−2 
270.1 km−2</t>
  </si>
  <si>
    <t>764.208 mi2 
1,979.290 km2</t>
  </si>
  <si>
    <t>9.825 mi2 
25.446 km2</t>
  </si>
  <si>
    <t>774.033 mi2 
2,004.736 km2</t>
  </si>
  <si>
    <t>11,589 ft 
3532 m</t>
  </si>
  <si>
    <t>4,986 ft 
1520 m</t>
  </si>
  <si>
    <t>39.59° N</t>
  </si>
  <si>
    <t>105.25° W</t>
  </si>
  <si>
    <t>Kiowa County</t>
  </si>
  <si>
    <t>4/11/1889</t>
  </si>
  <si>
    <t>Eads</t>
  </si>
  <si>
    <t>0.8 mi−2 
0.3 km−2</t>
  </si>
  <si>
    <t>1,767.767 mi2 
4,578.496 km2</t>
  </si>
  <si>
    <t>18.160 mi2 
47.033 km2</t>
  </si>
  <si>
    <t>1,785.927 mi2 
4,625.529 km2</t>
  </si>
  <si>
    <t>4,697 ft 
1432 m</t>
  </si>
  <si>
    <t>3,687 ft 
1124 m</t>
  </si>
  <si>
    <t>38.39° N</t>
  </si>
  <si>
    <t>102.76° W</t>
  </si>
  <si>
    <t>Kit Carson County</t>
  </si>
  <si>
    <t>4/11/1889</t>
  </si>
  <si>
    <t>Burlington</t>
  </si>
  <si>
    <t>−2.82%</t>
  </si>
  <si>
    <t>3.8 mi−2 
1.5 km−2</t>
  </si>
  <si>
    <t>2,160.822 mi2 
5,596.502 km2</t>
  </si>
  <si>
    <t>0.869 mi2 
2.252 km2</t>
  </si>
  <si>
    <t>2,161.691 mi2 
5,598.754 km2</t>
  </si>
  <si>
    <t>5,297 ft 
1615 m</t>
  </si>
  <si>
    <t>3,523 ft 
1074 m</t>
  </si>
  <si>
    <t>39.31° N</t>
  </si>
  <si>
    <t>102.60° W</t>
  </si>
  <si>
    <t>La Plata County</t>
  </si>
  <si>
    <t>2/10/1874</t>
  </si>
  <si>
    <t>Durango</t>
  </si>
  <si>
    <t>30.3 mi−2 
11.7 km−2</t>
  </si>
  <si>
    <t>1,692.078 mi2 
4,382.463 km2</t>
  </si>
  <si>
    <t>7.629 mi2 
19.760 km2</t>
  </si>
  <si>
    <t>1,699.708 mi2 
4,402.223 km2</t>
  </si>
  <si>
    <t>14,093 ft 
4296 m</t>
  </si>
  <si>
    <t>4,268 ft 
1301 m</t>
  </si>
  <si>
    <t>37.29° N</t>
  </si>
  <si>
    <t>107.84° W</t>
  </si>
  <si>
    <t>Lake County</t>
  </si>
  <si>
    <t>11/1/1861</t>
  </si>
  <si>
    <t>Leadville</t>
  </si>
  <si>
    <t>−0.05%</t>
  </si>
  <si>
    <t>19.4 mi−2 
7.5 km−2</t>
  </si>
  <si>
    <t>376.911 mi2 
976.194 km2</t>
  </si>
  <si>
    <t>6.998 mi2 
18.124 km2</t>
  </si>
  <si>
    <t>383.909 mi2 
994.319 km2</t>
  </si>
  <si>
    <t>14,440 ft 
4401 m</t>
  </si>
  <si>
    <t>8,720 ft 
2658 m</t>
  </si>
  <si>
    <t>39.20° N</t>
  </si>
  <si>
    <t>106.35° W</t>
  </si>
  <si>
    <t>Larimer County</t>
  </si>
  <si>
    <t>11/1/1861</t>
  </si>
  <si>
    <t>Fort Collins</t>
  </si>
  <si>
    <t>115.4 mi−2 
44.6 km−2</t>
  </si>
  <si>
    <t>2,596.002 mi2 
6,723.613 km2</t>
  </si>
  <si>
    <t>37.952 mi2 
98.295 km2</t>
  </si>
  <si>
    <t>2,633.954 mi2 
6,821.909 km2</t>
  </si>
  <si>
    <t>13,573 ft 
4137 m</t>
  </si>
  <si>
    <t>4,557 ft 
1389 m</t>
  </si>
  <si>
    <t>40.66° N</t>
  </si>
  <si>
    <t>105.48° W</t>
  </si>
  <si>
    <t>Las Animas County</t>
  </si>
  <si>
    <t>2/9/1866</t>
  </si>
  <si>
    <t>Trinidad</t>
  </si>
  <si>
    <t>−6.84%</t>
  </si>
  <si>
    <t>3.2 mi−2 
1.3 km−2</t>
  </si>
  <si>
    <t>4,772.671 mi2 
12,361.162 km2</t>
  </si>
  <si>
    <t>2.676 mi2 
6.930 km2</t>
  </si>
  <si>
    <t>4,775.347 mi2 
12,368.092 km2</t>
  </si>
  <si>
    <t>13,631 ft 
4155 m</t>
  </si>
  <si>
    <t>4,317 ft 
1316 m</t>
  </si>
  <si>
    <t>37.32° N</t>
  </si>
  <si>
    <t>104.04° W</t>
  </si>
  <si>
    <t>Lincoln County</t>
  </si>
  <si>
    <t>4/11/1889</t>
  </si>
  <si>
    <t>Hugo</t>
  </si>
  <si>
    <t>−0.68%</t>
  </si>
  <si>
    <t>2.1 mi−2 
0.8 km−2</t>
  </si>
  <si>
    <t>2,577.626 mi2 
6,676.021 km2</t>
  </si>
  <si>
    <t>8.796 mi2 
22.781 km2</t>
  </si>
  <si>
    <t>2,586.422 mi2 
6,698.802 km2</t>
  </si>
  <si>
    <t>5,973 ft 
1821 m</t>
  </si>
  <si>
    <t>3,923 ft 
1196 m</t>
  </si>
  <si>
    <t>38.99° N</t>
  </si>
  <si>
    <t>103.51° W</t>
  </si>
  <si>
    <t>Logan County</t>
  </si>
  <si>
    <t>2/25/1887</t>
  </si>
  <si>
    <t>Sterling</t>
  </si>
  <si>
    <t>−1.14%</t>
  </si>
  <si>
    <t>12.4 mi−2 
4.8 km−2</t>
  </si>
  <si>
    <t>1,838.546 mi2 
4,761.813 km2</t>
  </si>
  <si>
    <t>6.318 mi2 
16.364 km2</t>
  </si>
  <si>
    <t>1,844.864 mi2 
4,778.177 km2</t>
  </si>
  <si>
    <t>4,947 ft 
1508 m</t>
  </si>
  <si>
    <t>3,428 ft 
1045 m</t>
  </si>
  <si>
    <t>40.73° N</t>
  </si>
  <si>
    <t>103.09° W</t>
  </si>
  <si>
    <t>Mesa County</t>
  </si>
  <si>
    <t>2/14/1883</t>
  </si>
  <si>
    <t>Grand Junction</t>
  </si>
  <si>
    <t>44.1 mi−2 
17.0 km−2</t>
  </si>
  <si>
    <t>3,328.974 mi2 
8,622.003 km2</t>
  </si>
  <si>
    <t>12.149 mi2 
31.467 km2</t>
  </si>
  <si>
    <t>3,341.123 mi2 
8,653.470 km2</t>
  </si>
  <si>
    <t>11,236 ft 
3425 m</t>
  </si>
  <si>
    <t>4,337 ft 
1322 m</t>
  </si>
  <si>
    <t>39.02° N</t>
  </si>
  <si>
    <t>108.46° W</t>
  </si>
  <si>
    <t>Mineral County</t>
  </si>
  <si>
    <t>3/27/1893</t>
  </si>
  <si>
    <t>Creede</t>
  </si>
  <si>
    <t>0.8 mi−2 
0.3 km−2</t>
  </si>
  <si>
    <t>875.666 mi2 
2,267.966 km2</t>
  </si>
  <si>
    <t>2.016 mi2 
5.222 km2</t>
  </si>
  <si>
    <t>877.683 mi2 
2,273.188 km2</t>
  </si>
  <si>
    <t>13,902 ft 
4237 m</t>
  </si>
  <si>
    <t>7,549 ft 
2301 m</t>
  </si>
  <si>
    <t>37.65° N</t>
  </si>
  <si>
    <t>106.93° W</t>
  </si>
  <si>
    <t>Moffat County</t>
  </si>
  <si>
    <t>2/27/1911</t>
  </si>
  <si>
    <t>Craig</t>
  </si>
  <si>
    <t>−5.02%</t>
  </si>
  <si>
    <t>2.9 mi−2 
1.1 km−2</t>
  </si>
  <si>
    <t>4,743.290 mi2 
12,285.065 km2</t>
  </si>
  <si>
    <t>7.622 mi2 
19.742 km2</t>
  </si>
  <si>
    <t>4,750.912 mi2 
12,304.807 km2</t>
  </si>
  <si>
    <t>10,840 ft 
3304 m</t>
  </si>
  <si>
    <t>4,993 ft 
1522 m</t>
  </si>
  <si>
    <t>40.57° N</t>
  </si>
  <si>
    <t>108.20° W</t>
  </si>
  <si>
    <t>Montezuma County</t>
  </si>
  <si>
    <t>4/16/1889</t>
  </si>
  <si>
    <t>Cortez</t>
  </si>
  <si>
    <t>12.6 mi−2 
4.9 km−2</t>
  </si>
  <si>
    <t>2,029.527 mi2 
5,256.451 km2</t>
  </si>
  <si>
    <t>10.624 mi2 
27.517 km2</t>
  </si>
  <si>
    <t>2,040.151 mi2 
5,283.968 km2</t>
  </si>
  <si>
    <t>13,237 ft 
4035 m</t>
  </si>
  <si>
    <t>4,639 ft 
1414 m</t>
  </si>
  <si>
    <t>37.34° N</t>
  </si>
  <si>
    <t>108.60° W</t>
  </si>
  <si>
    <t>Montrose County</t>
  </si>
  <si>
    <t>2/11/1883</t>
  </si>
  <si>
    <t>Montrose</t>
  </si>
  <si>
    <t>−1.36%</t>
  </si>
  <si>
    <t>18.4 mi−2 
7.1 km−2</t>
  </si>
  <si>
    <t>2,240.695 mi2 
5,803.373 km2</t>
  </si>
  <si>
    <t>1.901 mi2 
4.923 km2</t>
  </si>
  <si>
    <t>2,242.596 mi2 
5,808.296 km2</t>
  </si>
  <si>
    <t>11,453 ft 
3491 m</t>
  </si>
  <si>
    <t>4,711 ft 
1436 m</t>
  </si>
  <si>
    <t>38.41° N</t>
  </si>
  <si>
    <t>108.26° W</t>
  </si>
  <si>
    <t>Morgan County</t>
  </si>
  <si>
    <t>2/19/1889</t>
  </si>
  <si>
    <t>Fort Morgan</t>
  </si>
  <si>
    <t>22.0 mi−2 
8.5 km−2</t>
  </si>
  <si>
    <t>1,280.433 mi2 
3,316.305 km2</t>
  </si>
  <si>
    <t>13.310 mi2 
34.474 km2</t>
  </si>
  <si>
    <t>1,293.743 mi2 
3,350.779 km2</t>
  </si>
  <si>
    <t>4,937 ft 
1505 m</t>
  </si>
  <si>
    <t>3,989 ft 
1216 m</t>
  </si>
  <si>
    <t>40.26° N</t>
  </si>
  <si>
    <t>103.81° W</t>
  </si>
  <si>
    <t>Otero County</t>
  </si>
  <si>
    <t>3/25/1889</t>
  </si>
  <si>
    <t>La Junta</t>
  </si>
  <si>
    <t>−0.68%</t>
  </si>
  <si>
    <t>14.9 mi−2 
5.8 km−2</t>
  </si>
  <si>
    <t>1,261.961 mi2 
3,268.465 km2</t>
  </si>
  <si>
    <t>7.742 mi2 
20.052 km2</t>
  </si>
  <si>
    <t>1,269.704 mi2 
3,288.518 km2</t>
  </si>
  <si>
    <t>5,273 ft 
1607 m</t>
  </si>
  <si>
    <t>3,809 ft 
1161 m</t>
  </si>
  <si>
    <t>37.88° N</t>
  </si>
  <si>
    <t>103.72° W</t>
  </si>
  <si>
    <t>Ouray County</t>
  </si>
  <si>
    <t>1/18/1877</t>
  </si>
  <si>
    <t>Ouray</t>
  </si>
  <si>
    <t>8.2 mi−2 
3.2 km−2</t>
  </si>
  <si>
    <t>541.593 mi2 
1,402.719 km2</t>
  </si>
  <si>
    <t>0.618 mi2 
1.600 km2</t>
  </si>
  <si>
    <t>542.210 mi2 
1,404.318 km2</t>
  </si>
  <si>
    <t>14,158 ft 
4315 m</t>
  </si>
  <si>
    <t>6,315 ft 
1925 m</t>
  </si>
  <si>
    <t>38.15° N</t>
  </si>
  <si>
    <t>107.77° W</t>
  </si>
  <si>
    <t>Park County</t>
  </si>
  <si>
    <t>11/1/1861</t>
  </si>
  <si>
    <t>Fairplay</t>
  </si>
  <si>
    <t>−0.52%</t>
  </si>
  <si>
    <t>7.4 mi−2 
2.9 km−2</t>
  </si>
  <si>
    <t>2,193.846 mi2 
5,682.034 km2</t>
  </si>
  <si>
    <t>16.807 mi2 
43.531 km2</t>
  </si>
  <si>
    <t>2,210.653 mi2 
5,725.565 km2</t>
  </si>
  <si>
    <t>14,293 ft 
4357 m</t>
  </si>
  <si>
    <t>5,826 ft 
1776 m</t>
  </si>
  <si>
    <t>39.12° N</t>
  </si>
  <si>
    <t>105.72° W</t>
  </si>
  <si>
    <t>Phillips County</t>
  </si>
  <si>
    <t>3/27/1889</t>
  </si>
  <si>
    <t>Holyoke</t>
  </si>
  <si>
    <t>−1.94%</t>
  </si>
  <si>
    <t>6.5 mi−2 
2.5 km−2</t>
  </si>
  <si>
    <t>687.928 mi2 
1,781.725 km2</t>
  </si>
  <si>
    <t>0.117 mi2 
0.302 km2</t>
  </si>
  <si>
    <t>688.044 mi2 
1,782.027 km2</t>
  </si>
  <si>
    <t>4,117 ft 
1255 m</t>
  </si>
  <si>
    <t>3,582 ft 
1092 m</t>
  </si>
  <si>
    <t>40.59° N</t>
  </si>
  <si>
    <t>102.35° W</t>
  </si>
  <si>
    <t>Pitkin County</t>
  </si>
  <si>
    <t>2/23/1881</t>
  </si>
  <si>
    <t>Aspen</t>
  </si>
  <si>
    <t>17.7 mi−2 
6.8 km−2</t>
  </si>
  <si>
    <t>970.697 mi2 
2,514.094 km2</t>
  </si>
  <si>
    <t>2.498 mi2 
6.469 km2</t>
  </si>
  <si>
    <t>973.195 mi2 
2,520.564 km2</t>
  </si>
  <si>
    <t>14,279 ft 
4352 m</t>
  </si>
  <si>
    <t>5,695 ft 
1736 m</t>
  </si>
  <si>
    <t>39.22° N</t>
  </si>
  <si>
    <t>106.92° W</t>
  </si>
  <si>
    <t>Prowers County</t>
  </si>
  <si>
    <t>4/11/1889</t>
  </si>
  <si>
    <t>Lamar</t>
  </si>
  <si>
    <t>−2.07%</t>
  </si>
  <si>
    <t>7.7 mi−2 
3.0 km−2</t>
  </si>
  <si>
    <t>1,638.394 mi2 
4,243.422 km2</t>
  </si>
  <si>
    <t>5.928 mi2 
15.353 km2</t>
  </si>
  <si>
    <t>1,644.322 mi2 
4,258.775 km2</t>
  </si>
  <si>
    <t>4,713 ft 
1437 m</t>
  </si>
  <si>
    <t>3,346 ft 
1020 m</t>
  </si>
  <si>
    <t>37.96° N</t>
  </si>
  <si>
    <t>102.39° W</t>
  </si>
  <si>
    <t>Pueblo County</t>
  </si>
  <si>
    <t>11/1/1861</t>
  </si>
  <si>
    <t>Pueblo</t>
  </si>
  <si>
    <t>66.7 mi−2 
25.7 km−2</t>
  </si>
  <si>
    <t>2,386.104 mi2 
6,179.981 km2</t>
  </si>
  <si>
    <t>11.691 mi2 
30.280 km2</t>
  </si>
  <si>
    <t>2,397.795 mi2 
6,210.261 km2</t>
  </si>
  <si>
    <t>12,352 ft 
3765 m</t>
  </si>
  <si>
    <t>4,291 ft 
1308 m</t>
  </si>
  <si>
    <t>38.17° N</t>
  </si>
  <si>
    <t>104.49° W</t>
  </si>
  <si>
    <t>Rio Blanco County</t>
  </si>
  <si>
    <t>3/25/1889</t>
  </si>
  <si>
    <t>Meeker</t>
  </si>
  <si>
    <t>2.1 mi−2 
0.8 km−2</t>
  </si>
  <si>
    <t>3,220.933 mi2 
8,342.179 km2</t>
  </si>
  <si>
    <t>1.880 mi2 
4.868 km2</t>
  </si>
  <si>
    <t>3,222.813 mi2 
8,347.047 km2</t>
  </si>
  <si>
    <t>12,033 ft 
3668 m</t>
  </si>
  <si>
    <t>5,062 ft 
1543 m</t>
  </si>
  <si>
    <t>39.97° N</t>
  </si>
  <si>
    <t>108.20° W</t>
  </si>
  <si>
    <t>Rio Grande County</t>
  </si>
  <si>
    <t>2/10/1874</t>
  </si>
  <si>
    <t>Del Norte</t>
  </si>
  <si>
    <t>−1.49%</t>
  </si>
  <si>
    <t>13.1 mi−2 
5.1 km−2</t>
  </si>
  <si>
    <t>911.958 mi2 
2,361.960 km2</t>
  </si>
  <si>
    <t>0.380 mi2 
0.984 km2</t>
  </si>
  <si>
    <t>912.338 mi2 
2,362.944 km2</t>
  </si>
  <si>
    <t>13,209 ft 
4026 m</t>
  </si>
  <si>
    <t>7,467 ft 
2276 m</t>
  </si>
  <si>
    <t>37.49° N</t>
  </si>
  <si>
    <t>106.45° W</t>
  </si>
  <si>
    <t>Routt County</t>
  </si>
  <si>
    <t>1/29/1877</t>
  </si>
  <si>
    <t>Steamboat Springs</t>
  </si>
  <si>
    <t>10.0 mi−2 
3.8 km−2</t>
  </si>
  <si>
    <t>2,362.026 mi2 
6,117.619 km2</t>
  </si>
  <si>
    <t>6.110 mi2 
15.826 km2</t>
  </si>
  <si>
    <t>2,368.136 mi2 
6,133.445 km2</t>
  </si>
  <si>
    <t>12,185 ft 
3714 m</t>
  </si>
  <si>
    <t>6,266 ft 
1910 m</t>
  </si>
  <si>
    <t>40.48° N</t>
  </si>
  <si>
    <t>106.99° W</t>
  </si>
  <si>
    <t>Saguache County[7][8]</t>
  </si>
  <si>
    <t>12/29/1866</t>
  </si>
  <si>
    <t>Saguache</t>
  </si>
  <si>
    <t>1.9 mi−2 
0.7 km−2</t>
  </si>
  <si>
    <t>3,168.524 mi2 
8,206.441 km2</t>
  </si>
  <si>
    <t>1.720 mi2 
4.455 km2</t>
  </si>
  <si>
    <t>3,170.244 mi2 
8,210.895 km2</t>
  </si>
  <si>
    <t>14,300 ft 
4359 m</t>
  </si>
  <si>
    <t>6,013 ft 
1833 m</t>
  </si>
  <si>
    <t>38.03° N</t>
  </si>
  <si>
    <t>106.25° W</t>
  </si>
  <si>
    <t>San Juan County</t>
  </si>
  <si>
    <t>1/31/1876</t>
  </si>
  <si>
    <t>Silverton</t>
  </si>
  <si>
    <t>−1.00%</t>
  </si>
  <si>
    <t>1.8 mi−2 
0.7 km−2</t>
  </si>
  <si>
    <t>387.488 mi2 
1,003.588 km2</t>
  </si>
  <si>
    <t>0.786 mi2 
2.036 km2</t>
  </si>
  <si>
    <t>388.274 mi2 
1,005.624 km2</t>
  </si>
  <si>
    <t>13,900 ft 
4237 m</t>
  </si>
  <si>
    <t>7,683 ft 
2342 m</t>
  </si>
  <si>
    <t>37.78° N</t>
  </si>
  <si>
    <t>107.67° W</t>
  </si>
  <si>
    <t>San Miguel County</t>
  </si>
  <si>
    <t>3/2/1883</t>
  </si>
  <si>
    <t>Telluride</t>
  </si>
  <si>
    <t>5.7 mi−2 
2.2 km−2</t>
  </si>
  <si>
    <t>1,286.611 mi2 
3,332.308 km2</t>
  </si>
  <si>
    <t>2.013 mi2 
5.214 km2</t>
  </si>
  <si>
    <t>1,288.625 mi2 
3,337.522 km2</t>
  </si>
  <si>
    <t>14,023 ft 
4274 m</t>
  </si>
  <si>
    <t>5,308 ft 
1618 m</t>
  </si>
  <si>
    <t>38.01° N</t>
  </si>
  <si>
    <t>108.43° W</t>
  </si>
  <si>
    <t>Sedgwick County</t>
  </si>
  <si>
    <t>4/9/1889</t>
  </si>
  <si>
    <t>Julesburg</t>
  </si>
  <si>
    <t>−0.80%</t>
  </si>
  <si>
    <t>4.3 mi−2 
1.7 km−2</t>
  </si>
  <si>
    <t>548.041 mi2 
1,419.419 km2</t>
  </si>
  <si>
    <t>1.363 mi2 
3.531 km2</t>
  </si>
  <si>
    <t>549.404 mi2 
1,422.950 km2</t>
  </si>
  <si>
    <t>4,127 ft 
1258 m</t>
  </si>
  <si>
    <t>3,477 ft 
1060 m</t>
  </si>
  <si>
    <t>40.87° N</t>
  </si>
  <si>
    <t>102.36° W</t>
  </si>
  <si>
    <t>Summit County</t>
  </si>
  <si>
    <t>11/1/1861</t>
  </si>
  <si>
    <t>Breckenridge</t>
  </si>
  <si>
    <t>46.0 mi−2 
17.8 km−2</t>
  </si>
  <si>
    <t>608.358 mi2 
1,575.639 km2</t>
  </si>
  <si>
    <t>10.920 mi2 
28.283 km2</t>
  </si>
  <si>
    <t>619.278 mi2 
1,603.922 km2</t>
  </si>
  <si>
    <t>14,278 ft 
4352 m</t>
  </si>
  <si>
    <t>7,460 ft 
2274 m</t>
  </si>
  <si>
    <t>39.62° N</t>
  </si>
  <si>
    <t>106.14° W</t>
  </si>
  <si>
    <t>Teller County</t>
  </si>
  <si>
    <t>3/23/1899</t>
  </si>
  <si>
    <t>Cripple Creek</t>
  </si>
  <si>
    <t>−0.32%</t>
  </si>
  <si>
    <t>41.9 mi−2 
16.2 km−2</t>
  </si>
  <si>
    <t>557.055 mi2 
1,442.767 km2</t>
  </si>
  <si>
    <t>1.909 mi2 
4.945 km2</t>
  </si>
  <si>
    <t>558.965 mi2 
1,447.712 km2</t>
  </si>
  <si>
    <t>13,065 ft 
3982 m</t>
  </si>
  <si>
    <t>5,236 ft 
1596 m</t>
  </si>
  <si>
    <t>38.87° N</t>
  </si>
  <si>
    <t>105.18° W</t>
  </si>
  <si>
    <t>Washington County</t>
  </si>
  <si>
    <t>2/9/1887</t>
  </si>
  <si>
    <t>Akron</t>
  </si>
  <si>
    <t>−0.23%</t>
  </si>
  <si>
    <t>1.9 mi−2 
0.7 km−2</t>
  </si>
  <si>
    <t>2,518.031 mi2 
6,521.670 km2</t>
  </si>
  <si>
    <t>5.872 mi2 
15.207 km2</t>
  </si>
  <si>
    <t>2,523.903 mi2 
6,536.878 km2</t>
  </si>
  <si>
    <t>5,433 ft 
1656 m</t>
  </si>
  <si>
    <t>3,910 ft 
1192 m</t>
  </si>
  <si>
    <t>39.97° N</t>
  </si>
  <si>
    <t>103.21° W</t>
  </si>
  <si>
    <t>Weld County</t>
  </si>
  <si>
    <t>11/1/1861</t>
  </si>
  <si>
    <t>Greeley</t>
  </si>
  <si>
    <t>63.4 mi−2 
24.5 km−2</t>
  </si>
  <si>
    <t>3,987.238 mi2 
10,326.899 km2</t>
  </si>
  <si>
    <t>29.558 mi2 
76.554 km2</t>
  </si>
  <si>
    <t>4,016.796 mi2 
10,403.453 km2</t>
  </si>
  <si>
    <t>6,388 ft 
1947 m</t>
  </si>
  <si>
    <t>3,959 ft 
1207 m</t>
  </si>
  <si>
    <t>40.56° N</t>
  </si>
  <si>
    <t>104.38° W</t>
  </si>
  <si>
    <t>Yuma County</t>
  </si>
  <si>
    <t>3/15/1889</t>
  </si>
  <si>
    <t>Wray</t>
  </si>
  <si>
    <t>4.2 mi−2 
1.6 km−2</t>
  </si>
  <si>
    <t>2,364.405 mi2 
6,123.780 km2</t>
  </si>
  <si>
    <t>4.299 mi2 
11.135 km2</t>
  </si>
  <si>
    <t>2,368.704 mi2 
6,134.915 km2</t>
  </si>
  <si>
    <t>4,447 ft 
1355 m</t>
  </si>
  <si>
    <t>3,317 ft 
1011 m</t>
  </si>
  <si>
    <t>40.00° N</t>
  </si>
  <si>
    <t>102.42° W</t>
  </si>
  <si>
    <t>Badr</t>
  </si>
  <si>
    <t>Al-Bader</t>
  </si>
  <si>
    <t>Crystal</t>
  </si>
  <si>
    <t>Allen</t>
  </si>
  <si>
    <t>Ali</t>
  </si>
  <si>
    <t>Alneyadi</t>
  </si>
  <si>
    <t>Kyle</t>
  </si>
  <si>
    <t>Barnhart</t>
  </si>
  <si>
    <t>Esteban</t>
  </si>
  <si>
    <t>Bayron</t>
  </si>
  <si>
    <t>Mindy</t>
  </si>
  <si>
    <t>Beamon</t>
  </si>
  <si>
    <t>Samantha</t>
  </si>
  <si>
    <t>Bellah</t>
  </si>
  <si>
    <t>Jake</t>
  </si>
  <si>
    <t>Busch</t>
  </si>
  <si>
    <t>Saul</t>
  </si>
  <si>
    <t>Cabrera</t>
  </si>
  <si>
    <t>Danyelle</t>
  </si>
  <si>
    <t>Canning</t>
  </si>
  <si>
    <t>Daniel</t>
  </si>
  <si>
    <t>Cisneros</t>
  </si>
  <si>
    <t xml:space="preserve">Ryne </t>
  </si>
  <si>
    <t>Deppe</t>
  </si>
  <si>
    <t>Angelo</t>
  </si>
  <si>
    <t>DeVencenty</t>
  </si>
  <si>
    <t>Jibrail</t>
  </si>
  <si>
    <t>Dibble</t>
  </si>
  <si>
    <t>Homar</t>
  </si>
  <si>
    <t>Enriquez</t>
  </si>
  <si>
    <t>Nick</t>
  </si>
  <si>
    <t>Eurich</t>
  </si>
  <si>
    <t>Gardner</t>
  </si>
  <si>
    <t>Jason</t>
  </si>
  <si>
    <t>Gazerro</t>
  </si>
  <si>
    <t>Griego</t>
  </si>
  <si>
    <t>Spencer</t>
  </si>
  <si>
    <t>Harmon</t>
  </si>
  <si>
    <t>Cooper</t>
  </si>
  <si>
    <t>Hoag</t>
  </si>
  <si>
    <t>Jenna</t>
  </si>
  <si>
    <t>Jolly</t>
  </si>
  <si>
    <t>Erin</t>
  </si>
  <si>
    <t>Ladrini</t>
  </si>
  <si>
    <t>Landrith</t>
  </si>
  <si>
    <t>Trung</t>
  </si>
  <si>
    <t>Le</t>
  </si>
  <si>
    <t>Elijah</t>
  </si>
  <si>
    <t>Lee</t>
  </si>
  <si>
    <t>Cong</t>
  </si>
  <si>
    <t>Li</t>
  </si>
  <si>
    <t>Avery</t>
  </si>
  <si>
    <t>Lowe</t>
  </si>
  <si>
    <t>Madrill</t>
  </si>
  <si>
    <t>Lauren</t>
  </si>
  <si>
    <t>William</t>
  </si>
  <si>
    <t>Prater</t>
  </si>
  <si>
    <t>Tiffany</t>
  </si>
  <si>
    <t>Reiher</t>
  </si>
  <si>
    <t>Tyler</t>
  </si>
  <si>
    <t>Richards</t>
  </si>
  <si>
    <t>Rinard</t>
  </si>
  <si>
    <t>Lonny</t>
  </si>
  <si>
    <t>Schoon</t>
  </si>
  <si>
    <t>Sarah</t>
  </si>
  <si>
    <t>Sharon</t>
  </si>
  <si>
    <t>Perry</t>
  </si>
  <si>
    <t>Swanson</t>
  </si>
  <si>
    <t>Reed</t>
  </si>
  <si>
    <t>Trechter</t>
  </si>
  <si>
    <t>Van Riper</t>
  </si>
  <si>
    <t>Krista</t>
  </si>
  <si>
    <t>Velasquez-Trujillo</t>
  </si>
  <si>
    <t>Viar</t>
  </si>
  <si>
    <t>Marisa</t>
  </si>
  <si>
    <t>Vigil</t>
  </si>
  <si>
    <t>Kody</t>
  </si>
  <si>
    <t>Wallace</t>
  </si>
  <si>
    <t>Shu</t>
  </si>
  <si>
    <t>Wang</t>
  </si>
  <si>
    <t>Lucas</t>
  </si>
  <si>
    <t>Watts</t>
  </si>
  <si>
    <t>Janet</t>
  </si>
  <si>
    <t>White</t>
  </si>
</sst>
</file>

<file path=xl/styles.xml><?xml version="1.0" encoding="utf-8"?>
<styleSheet xmlns="http://schemas.openxmlformats.org/spreadsheetml/2006/main">
  <numFmts count="1">
    <numFmt numFmtId="164" formatCode="#,###"/>
  </numFmts>
  <fonts count="10">
    <font>
      <sz val="10"/>
      <name val="Arial"/>
    </font>
    <font>
      <sz val="10"/>
      <name val="Arial"/>
    </font>
    <font>
      <b/>
      <sz val="10"/>
      <name val="Arial"/>
    </font>
    <font>
      <sz val="10"/>
      <name val="Arial"/>
    </font>
    <font>
      <b/>
      <sz val="10"/>
      <name val="Arial"/>
    </font>
    <font>
      <sz val="10"/>
      <color rgb="FF008000"/>
      <name val="Arial"/>
    </font>
    <font>
      <sz val="10"/>
      <color rgb="FFFF0000"/>
      <name val="Arial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F9F9F9"/>
        <bgColor rgb="FFF9F9F9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/>
    <xf numFmtId="0" fontId="2" fillId="0" borderId="1" xfId="0" applyFont="1" applyBorder="1" applyAlignment="1"/>
    <xf numFmtId="0" fontId="3" fillId="0" borderId="2" xfId="0" applyFont="1" applyBorder="1" applyAlignment="1"/>
    <xf numFmtId="0" fontId="4" fillId="0" borderId="2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3" fillId="3" borderId="2" xfId="0" applyFont="1" applyFill="1" applyBorder="1" applyAlignment="1"/>
    <xf numFmtId="14" fontId="3" fillId="3" borderId="2" xfId="0" applyNumberFormat="1" applyFont="1" applyFill="1" applyBorder="1" applyAlignment="1"/>
    <xf numFmtId="164" fontId="3" fillId="3" borderId="2" xfId="0" applyNumberFormat="1" applyFont="1" applyFill="1" applyBorder="1" applyAlignment="1"/>
    <xf numFmtId="0" fontId="5" fillId="3" borderId="2" xfId="0" applyFont="1" applyFill="1" applyBorder="1"/>
    <xf numFmtId="0" fontId="6" fillId="3" borderId="2" xfId="0" applyFont="1" applyFill="1" applyBorder="1" applyAlignment="1"/>
    <xf numFmtId="0" fontId="7" fillId="4" borderId="3" xfId="0" applyFont="1" applyFill="1" applyBorder="1"/>
    <xf numFmtId="0" fontId="8" fillId="0" borderId="3" xfId="0" applyFont="1" applyFill="1" applyBorder="1"/>
    <xf numFmtId="0" fontId="9" fillId="0" borderId="3" xfId="0" applyFont="1" applyFill="1" applyBorder="1"/>
    <xf numFmtId="0" fontId="2" fillId="4" borderId="1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65"/>
  <sheetViews>
    <sheetView topLeftCell="A6" workbookViewId="0">
      <selection activeCell="C1" sqref="C1:E42"/>
    </sheetView>
  </sheetViews>
  <sheetFormatPr defaultColWidth="14.42578125" defaultRowHeight="15.75" customHeight="1"/>
  <cols>
    <col min="3" max="5" width="25.5703125" customWidth="1"/>
  </cols>
  <sheetData>
    <row r="1" spans="1:8" ht="15.75" customHeight="1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1"/>
    </row>
    <row r="2" spans="1:8" ht="15.75" customHeight="1">
      <c r="A2" s="1" t="s">
        <v>5</v>
      </c>
      <c r="B2" s="1" t="s">
        <v>6</v>
      </c>
      <c r="C2" s="3" t="s">
        <v>7</v>
      </c>
      <c r="D2" s="3" t="s">
        <v>8</v>
      </c>
      <c r="E2" s="3" t="s">
        <v>9</v>
      </c>
      <c r="H2" s="4"/>
    </row>
    <row r="3" spans="1:8" ht="15.75" customHeight="1">
      <c r="A3" s="1" t="s">
        <v>10</v>
      </c>
      <c r="B3" s="1" t="s">
        <v>11</v>
      </c>
      <c r="C3" s="3" t="s">
        <v>12</v>
      </c>
      <c r="D3" s="3" t="s">
        <v>13</v>
      </c>
      <c r="E3" s="3" t="s">
        <v>14</v>
      </c>
    </row>
    <row r="4" spans="1:8" ht="15.75" customHeight="1">
      <c r="A4" s="1" t="s">
        <v>15</v>
      </c>
      <c r="B4" s="1" t="s">
        <v>16</v>
      </c>
      <c r="C4" s="3" t="s">
        <v>17</v>
      </c>
      <c r="D4" s="3" t="s">
        <v>18</v>
      </c>
      <c r="E4" s="3" t="s">
        <v>19</v>
      </c>
    </row>
    <row r="5" spans="1:8" ht="15.75" customHeight="1">
      <c r="A5" s="1" t="s">
        <v>20</v>
      </c>
      <c r="B5" s="1" t="s">
        <v>21</v>
      </c>
      <c r="C5" s="3" t="s">
        <v>22</v>
      </c>
      <c r="D5" s="3" t="s">
        <v>23</v>
      </c>
      <c r="E5" s="3" t="s">
        <v>24</v>
      </c>
    </row>
    <row r="6" spans="1:8" ht="15.75" customHeight="1">
      <c r="A6" s="1" t="s">
        <v>25</v>
      </c>
      <c r="B6" s="1" t="s">
        <v>26</v>
      </c>
      <c r="C6" s="3" t="s">
        <v>27</v>
      </c>
      <c r="D6" s="3" t="s">
        <v>28</v>
      </c>
      <c r="E6" s="3" t="s">
        <v>29</v>
      </c>
    </row>
    <row r="7" spans="1:8" ht="15.75" customHeight="1">
      <c r="A7" s="1" t="s">
        <v>30</v>
      </c>
      <c r="B7" s="1" t="s">
        <v>31</v>
      </c>
      <c r="C7" s="3" t="s">
        <v>32</v>
      </c>
      <c r="D7" s="3" t="s">
        <v>33</v>
      </c>
      <c r="E7" s="3" t="s">
        <v>34</v>
      </c>
    </row>
    <row r="8" spans="1:8" ht="15.75" customHeight="1">
      <c r="A8" s="1" t="s">
        <v>35</v>
      </c>
      <c r="B8" s="1" t="s">
        <v>36</v>
      </c>
      <c r="C8" s="3" t="s">
        <v>37</v>
      </c>
      <c r="D8" s="3" t="s">
        <v>38</v>
      </c>
      <c r="E8" s="3" t="s">
        <v>39</v>
      </c>
    </row>
    <row r="9" spans="1:8" ht="15.75" customHeight="1">
      <c r="A9" s="1" t="s">
        <v>40</v>
      </c>
      <c r="B9" s="1" t="s">
        <v>41</v>
      </c>
      <c r="C9" s="3" t="s">
        <v>42</v>
      </c>
      <c r="D9" s="3" t="s">
        <v>43</v>
      </c>
      <c r="E9" s="3" t="s">
        <v>44</v>
      </c>
    </row>
    <row r="10" spans="1:8" ht="15.75" customHeight="1">
      <c r="A10" s="1" t="s">
        <v>45</v>
      </c>
      <c r="B10" s="1" t="s">
        <v>46</v>
      </c>
      <c r="C10" s="3" t="s">
        <v>47</v>
      </c>
      <c r="D10" s="3" t="s">
        <v>48</v>
      </c>
      <c r="E10" s="3" t="s">
        <v>49</v>
      </c>
    </row>
    <row r="11" spans="1:8" ht="15.75" customHeight="1">
      <c r="A11" s="1" t="s">
        <v>50</v>
      </c>
      <c r="B11" s="1" t="s">
        <v>51</v>
      </c>
      <c r="C11" s="3" t="s">
        <v>52</v>
      </c>
      <c r="D11" s="3" t="s">
        <v>53</v>
      </c>
      <c r="E11" s="3" t="s">
        <v>54</v>
      </c>
    </row>
    <row r="12" spans="1:8" ht="15.75" customHeight="1">
      <c r="A12" s="1" t="s">
        <v>55</v>
      </c>
      <c r="B12" s="1" t="s">
        <v>56</v>
      </c>
      <c r="C12" s="3" t="s">
        <v>57</v>
      </c>
      <c r="D12" s="3" t="s">
        <v>58</v>
      </c>
      <c r="E12" s="3" t="s">
        <v>59</v>
      </c>
    </row>
    <row r="13" spans="1:8" ht="15.75" customHeight="1">
      <c r="A13" s="1" t="s">
        <v>60</v>
      </c>
      <c r="B13" s="1" t="s">
        <v>61</v>
      </c>
      <c r="C13" s="3" t="s">
        <v>62</v>
      </c>
      <c r="D13" s="3" t="s">
        <v>63</v>
      </c>
      <c r="E13" s="3" t="s">
        <v>64</v>
      </c>
    </row>
    <row r="14" spans="1:8" ht="15.75" customHeight="1">
      <c r="A14" s="1" t="s">
        <v>65</v>
      </c>
      <c r="B14" s="1" t="s">
        <v>66</v>
      </c>
      <c r="C14" s="3" t="s">
        <v>67</v>
      </c>
      <c r="D14" s="3" t="s">
        <v>68</v>
      </c>
      <c r="E14" s="3" t="s">
        <v>69</v>
      </c>
    </row>
    <row r="15" spans="1:8" ht="15.75" customHeight="1">
      <c r="A15" s="1" t="s">
        <v>70</v>
      </c>
      <c r="B15" s="1" t="s">
        <v>71</v>
      </c>
      <c r="C15" s="3" t="s">
        <v>72</v>
      </c>
      <c r="D15" s="3" t="s">
        <v>73</v>
      </c>
      <c r="E15" s="3" t="s">
        <v>74</v>
      </c>
    </row>
    <row r="16" spans="1:8" ht="15.75" customHeight="1">
      <c r="A16" s="1" t="s">
        <v>75</v>
      </c>
      <c r="B16" s="1" t="s">
        <v>76</v>
      </c>
      <c r="C16" s="3" t="s">
        <v>77</v>
      </c>
      <c r="D16" s="3" t="s">
        <v>78</v>
      </c>
      <c r="E16" s="3" t="s">
        <v>79</v>
      </c>
    </row>
    <row r="17" spans="1:5" ht="15.75" customHeight="1">
      <c r="A17" s="1" t="s">
        <v>80</v>
      </c>
      <c r="B17" s="1" t="s">
        <v>81</v>
      </c>
      <c r="C17" s="3" t="s">
        <v>82</v>
      </c>
      <c r="D17" s="3" t="s">
        <v>83</v>
      </c>
      <c r="E17" s="3" t="s">
        <v>84</v>
      </c>
    </row>
    <row r="18" spans="1:5" ht="15.75" customHeight="1">
      <c r="A18" s="1" t="s">
        <v>85</v>
      </c>
      <c r="B18" s="1" t="s">
        <v>86</v>
      </c>
      <c r="C18" s="3" t="s">
        <v>87</v>
      </c>
      <c r="D18" s="3" t="s">
        <v>88</v>
      </c>
      <c r="E18" s="3" t="s">
        <v>89</v>
      </c>
    </row>
    <row r="19" spans="1:5" ht="15.75" customHeight="1">
      <c r="A19" s="1" t="s">
        <v>90</v>
      </c>
      <c r="B19" s="1" t="s">
        <v>91</v>
      </c>
      <c r="C19" s="3" t="s">
        <v>92</v>
      </c>
      <c r="D19" s="3" t="s">
        <v>93</v>
      </c>
      <c r="E19" s="3" t="s">
        <v>94</v>
      </c>
    </row>
    <row r="20" spans="1:5" ht="15.75" customHeight="1">
      <c r="A20" s="1" t="s">
        <v>95</v>
      </c>
      <c r="B20" s="1" t="s">
        <v>96</v>
      </c>
      <c r="C20" s="3" t="s">
        <v>97</v>
      </c>
      <c r="D20" s="3" t="s">
        <v>98</v>
      </c>
      <c r="E20" s="3" t="s">
        <v>99</v>
      </c>
    </row>
    <row r="21" spans="1:5" ht="15.75" customHeight="1">
      <c r="A21" s="1" t="s">
        <v>100</v>
      </c>
      <c r="B21" s="1" t="s">
        <v>101</v>
      </c>
      <c r="C21" s="3" t="s">
        <v>102</v>
      </c>
      <c r="D21" s="3" t="s">
        <v>103</v>
      </c>
      <c r="E21" s="3" t="s">
        <v>104</v>
      </c>
    </row>
    <row r="22" spans="1:5" ht="15.75" customHeight="1">
      <c r="A22" s="1" t="s">
        <v>105</v>
      </c>
      <c r="B22" s="1" t="s">
        <v>106</v>
      </c>
      <c r="C22" s="3" t="s">
        <v>107</v>
      </c>
      <c r="D22" s="3" t="s">
        <v>108</v>
      </c>
      <c r="E22" s="3" t="s">
        <v>109</v>
      </c>
    </row>
    <row r="23" spans="1:5" ht="15.75" customHeight="1">
      <c r="A23" s="1" t="s">
        <v>110</v>
      </c>
      <c r="B23" s="1" t="s">
        <v>111</v>
      </c>
      <c r="C23" s="3" t="s">
        <v>112</v>
      </c>
      <c r="D23" s="3" t="s">
        <v>113</v>
      </c>
      <c r="E23" s="3" t="s">
        <v>114</v>
      </c>
    </row>
    <row r="24" spans="1:5" ht="15.75" customHeight="1">
      <c r="A24" s="1" t="s">
        <v>115</v>
      </c>
      <c r="B24" s="1" t="s">
        <v>116</v>
      </c>
      <c r="C24" s="3" t="s">
        <v>117</v>
      </c>
      <c r="D24" s="3" t="s">
        <v>118</v>
      </c>
      <c r="E24" s="3" t="s">
        <v>119</v>
      </c>
    </row>
    <row r="25" spans="1:5" ht="15.75" customHeight="1">
      <c r="A25" s="1" t="s">
        <v>120</v>
      </c>
      <c r="B25" s="1" t="s">
        <v>121</v>
      </c>
      <c r="C25" s="3" t="s">
        <v>122</v>
      </c>
      <c r="D25" s="3" t="s">
        <v>123</v>
      </c>
      <c r="E25" s="3" t="s">
        <v>124</v>
      </c>
    </row>
    <row r="26" spans="1:5" ht="15.75" customHeight="1">
      <c r="A26" s="1" t="s">
        <v>125</v>
      </c>
      <c r="B26" s="1" t="s">
        <v>126</v>
      </c>
      <c r="C26" s="3" t="s">
        <v>127</v>
      </c>
      <c r="D26" s="3" t="s">
        <v>128</v>
      </c>
      <c r="E26" s="3" t="s">
        <v>129</v>
      </c>
    </row>
    <row r="27" spans="1:5" ht="15.75" customHeight="1">
      <c r="A27" s="1" t="s">
        <v>130</v>
      </c>
      <c r="B27" s="1" t="s">
        <v>131</v>
      </c>
      <c r="C27" s="3" t="s">
        <v>132</v>
      </c>
      <c r="D27" s="3" t="s">
        <v>133</v>
      </c>
      <c r="E27" s="3" t="s">
        <v>134</v>
      </c>
    </row>
    <row r="28" spans="1:5" ht="15.75" customHeight="1">
      <c r="A28" s="1" t="s">
        <v>135</v>
      </c>
      <c r="B28" s="1" t="s">
        <v>136</v>
      </c>
      <c r="C28" s="3" t="s">
        <v>137</v>
      </c>
      <c r="D28" s="3" t="s">
        <v>138</v>
      </c>
      <c r="E28" s="3" t="s">
        <v>139</v>
      </c>
    </row>
    <row r="29" spans="1:5" ht="15.75" customHeight="1">
      <c r="A29" s="1" t="s">
        <v>140</v>
      </c>
      <c r="B29" s="1" t="s">
        <v>141</v>
      </c>
      <c r="C29" s="3" t="s">
        <v>142</v>
      </c>
      <c r="D29" s="3" t="s">
        <v>143</v>
      </c>
      <c r="E29" s="3" t="s">
        <v>144</v>
      </c>
    </row>
    <row r="30" spans="1:5" ht="15.75" customHeight="1">
      <c r="A30" s="1" t="s">
        <v>145</v>
      </c>
      <c r="B30" s="1" t="s">
        <v>146</v>
      </c>
      <c r="C30" s="3" t="s">
        <v>147</v>
      </c>
      <c r="D30" s="3" t="s">
        <v>148</v>
      </c>
      <c r="E30" s="3" t="s">
        <v>149</v>
      </c>
    </row>
    <row r="31" spans="1:5" ht="15.75" customHeight="1">
      <c r="A31" s="1" t="s">
        <v>150</v>
      </c>
      <c r="B31" s="1" t="s">
        <v>151</v>
      </c>
      <c r="C31" s="3" t="s">
        <v>152</v>
      </c>
      <c r="D31" s="3" t="s">
        <v>153</v>
      </c>
      <c r="E31" s="3" t="s">
        <v>154</v>
      </c>
    </row>
    <row r="32" spans="1:5" ht="15.75" customHeight="1">
      <c r="A32" s="1" t="s">
        <v>155</v>
      </c>
      <c r="B32" s="1" t="s">
        <v>156</v>
      </c>
      <c r="C32" s="3" t="s">
        <v>157</v>
      </c>
      <c r="D32" s="3" t="s">
        <v>158</v>
      </c>
      <c r="E32" s="3" t="s">
        <v>159</v>
      </c>
    </row>
    <row r="33" spans="1:5" ht="15.75" customHeight="1">
      <c r="A33" s="1" t="s">
        <v>160</v>
      </c>
      <c r="B33" s="1" t="s">
        <v>161</v>
      </c>
      <c r="C33" s="3" t="s">
        <v>162</v>
      </c>
      <c r="D33" s="3" t="s">
        <v>163</v>
      </c>
      <c r="E33" s="3" t="s">
        <v>164</v>
      </c>
    </row>
    <row r="34" spans="1:5" ht="15.75" customHeight="1">
      <c r="A34" s="1" t="s">
        <v>165</v>
      </c>
      <c r="B34" s="1" t="s">
        <v>166</v>
      </c>
      <c r="C34" s="3" t="s">
        <v>167</v>
      </c>
      <c r="D34" s="3" t="s">
        <v>168</v>
      </c>
      <c r="E34" s="3" t="s">
        <v>169</v>
      </c>
    </row>
    <row r="35" spans="1:5" ht="15.75" customHeight="1">
      <c r="A35" s="1" t="s">
        <v>170</v>
      </c>
      <c r="B35" s="1" t="s">
        <v>171</v>
      </c>
      <c r="C35" s="3" t="s">
        <v>172</v>
      </c>
      <c r="D35" s="3" t="s">
        <v>173</v>
      </c>
      <c r="E35" s="3" t="s">
        <v>174</v>
      </c>
    </row>
    <row r="36" spans="1:5" ht="15.75" customHeight="1">
      <c r="A36" s="1" t="s">
        <v>175</v>
      </c>
      <c r="B36" s="1" t="s">
        <v>176</v>
      </c>
      <c r="C36" s="3" t="s">
        <v>177</v>
      </c>
      <c r="D36" s="3" t="s">
        <v>178</v>
      </c>
      <c r="E36" s="3" t="s">
        <v>179</v>
      </c>
    </row>
    <row r="37" spans="1:5" ht="15.75" customHeight="1">
      <c r="A37" s="1" t="s">
        <v>180</v>
      </c>
      <c r="B37" s="1" t="s">
        <v>181</v>
      </c>
      <c r="C37" s="3" t="s">
        <v>182</v>
      </c>
      <c r="D37" s="3" t="s">
        <v>183</v>
      </c>
      <c r="E37" s="3" t="s">
        <v>184</v>
      </c>
    </row>
    <row r="38" spans="1:5" ht="15.75" customHeight="1">
      <c r="A38" s="1" t="s">
        <v>185</v>
      </c>
      <c r="B38" s="1" t="s">
        <v>186</v>
      </c>
      <c r="C38" s="3" t="s">
        <v>187</v>
      </c>
      <c r="D38" s="3" t="s">
        <v>188</v>
      </c>
      <c r="E38" s="3" t="s">
        <v>189</v>
      </c>
    </row>
    <row r="39" spans="1:5" ht="15.75" customHeight="1">
      <c r="A39" s="1" t="s">
        <v>190</v>
      </c>
      <c r="B39" s="1" t="s">
        <v>191</v>
      </c>
      <c r="C39" s="3" t="s">
        <v>192</v>
      </c>
      <c r="D39" s="3" t="s">
        <v>193</v>
      </c>
      <c r="E39" s="3" t="s">
        <v>194</v>
      </c>
    </row>
    <row r="40" spans="1:5" ht="15.75" customHeight="1">
      <c r="A40" s="1" t="s">
        <v>195</v>
      </c>
      <c r="B40" s="1" t="s">
        <v>196</v>
      </c>
      <c r="C40" s="3" t="s">
        <v>197</v>
      </c>
      <c r="D40" s="3" t="s">
        <v>198</v>
      </c>
      <c r="E40" s="3" t="s">
        <v>199</v>
      </c>
    </row>
    <row r="41" spans="1:5" ht="15.75" customHeight="1">
      <c r="A41" s="1" t="s">
        <v>200</v>
      </c>
      <c r="B41" s="1" t="s">
        <v>201</v>
      </c>
      <c r="C41" s="3" t="s">
        <v>202</v>
      </c>
      <c r="D41" s="3" t="s">
        <v>203</v>
      </c>
      <c r="E41" s="3" t="s">
        <v>204</v>
      </c>
    </row>
    <row r="42" spans="1:5" ht="15.75" customHeight="1">
      <c r="A42" s="1" t="s">
        <v>205</v>
      </c>
      <c r="B42" s="1" t="s">
        <v>206</v>
      </c>
      <c r="C42" s="3" t="s">
        <v>207</v>
      </c>
      <c r="D42" s="3" t="s">
        <v>208</v>
      </c>
      <c r="E42" s="3" t="s">
        <v>209</v>
      </c>
    </row>
    <row r="43" spans="1:5" ht="15.75" customHeight="1">
      <c r="E43" s="3"/>
    </row>
    <row r="44" spans="1:5" ht="15.75" customHeight="1">
      <c r="E44" s="3"/>
    </row>
    <row r="45" spans="1:5" ht="15.75" customHeight="1">
      <c r="E45" s="3"/>
    </row>
    <row r="46" spans="1:5" ht="15.75" customHeight="1">
      <c r="E46" s="3"/>
    </row>
    <row r="47" spans="1:5" ht="15.75" customHeight="1">
      <c r="E47" s="3"/>
    </row>
    <row r="48" spans="1:5" ht="15.75" customHeight="1">
      <c r="D48" s="3"/>
      <c r="E48" s="3"/>
    </row>
    <row r="49" spans="4:5" ht="15.75" customHeight="1">
      <c r="D49" s="3"/>
      <c r="E49" s="3"/>
    </row>
    <row r="50" spans="4:5" ht="15.75" customHeight="1">
      <c r="D50" s="3"/>
      <c r="E50" s="3"/>
    </row>
    <row r="51" spans="4:5" ht="15.75" customHeight="1">
      <c r="D51" s="3"/>
      <c r="E51" s="3"/>
    </row>
    <row r="52" spans="4:5" ht="15.75" customHeight="1">
      <c r="D52" s="3"/>
      <c r="E52" s="3"/>
    </row>
    <row r="53" spans="4:5" ht="15.75" customHeight="1">
      <c r="D53" s="3"/>
      <c r="E53" s="3"/>
    </row>
    <row r="54" spans="4:5" ht="15.75" customHeight="1">
      <c r="D54" s="3"/>
      <c r="E54" s="3"/>
    </row>
    <row r="55" spans="4:5" ht="15.75" customHeight="1">
      <c r="D55" s="3"/>
      <c r="E55" s="3"/>
    </row>
    <row r="56" spans="4:5" ht="15.75" customHeight="1">
      <c r="D56" s="3"/>
      <c r="E56" s="3"/>
    </row>
    <row r="57" spans="4:5" ht="15.75" customHeight="1">
      <c r="D57" s="3"/>
      <c r="E57" s="3"/>
    </row>
    <row r="58" spans="4:5" ht="15.75" customHeight="1">
      <c r="D58" s="3"/>
      <c r="E58" s="3"/>
    </row>
    <row r="59" spans="4:5" ht="15.75" customHeight="1">
      <c r="D59" s="3"/>
      <c r="E59" s="3"/>
    </row>
    <row r="60" spans="4:5" ht="15.75" customHeight="1">
      <c r="D60" s="3"/>
      <c r="E60" s="3"/>
    </row>
    <row r="61" spans="4:5" ht="15.75" customHeight="1">
      <c r="D61" s="3"/>
      <c r="E61" s="3"/>
    </row>
    <row r="62" spans="4:5" ht="15.75" customHeight="1">
      <c r="D62" s="3"/>
      <c r="E62" s="3"/>
    </row>
    <row r="63" spans="4:5" ht="15.75" customHeight="1">
      <c r="D63" s="3"/>
      <c r="E63" s="3"/>
    </row>
    <row r="64" spans="4:5" ht="15.75" customHeight="1">
      <c r="D64" s="3"/>
      <c r="E64" s="3"/>
    </row>
    <row r="65" spans="4:5" ht="15.75" customHeight="1">
      <c r="D65" s="3"/>
      <c r="E65" s="3"/>
    </row>
  </sheetData>
  <autoFilter ref="A1:B100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sheetFormatPr defaultColWidth="14.42578125" defaultRowHeight="15.75" customHeight="1"/>
  <cols>
    <col min="1" max="1" width="15.42578125" customWidth="1"/>
    <col min="2" max="2" width="12.7109375" customWidth="1"/>
    <col min="3" max="3" width="25.5703125" customWidth="1"/>
    <col min="4" max="4" width="17.28515625" customWidth="1"/>
    <col min="5" max="5" width="25.5703125" customWidth="1"/>
  </cols>
  <sheetData>
    <row r="1" spans="1:5" ht="15.75" customHeight="1">
      <c r="A1" s="2" t="s">
        <v>210</v>
      </c>
      <c r="B1" s="2" t="s">
        <v>211</v>
      </c>
      <c r="C1" s="2" t="s">
        <v>212</v>
      </c>
      <c r="D1" s="2" t="s">
        <v>213</v>
      </c>
      <c r="E1" s="2" t="s">
        <v>214</v>
      </c>
    </row>
    <row r="2" spans="1:5" ht="15.75" customHeight="1">
      <c r="A2" s="1" t="s">
        <v>215</v>
      </c>
      <c r="B2" s="1" t="s">
        <v>216</v>
      </c>
      <c r="C2" s="3" t="s">
        <v>217</v>
      </c>
      <c r="D2" s="3" t="s">
        <v>218</v>
      </c>
      <c r="E2" s="3" t="s">
        <v>219</v>
      </c>
    </row>
    <row r="3" spans="1:5" ht="15.75" customHeight="1">
      <c r="A3" s="1" t="s">
        <v>220</v>
      </c>
      <c r="B3" s="1" t="s">
        <v>221</v>
      </c>
      <c r="C3" s="3" t="s">
        <v>222</v>
      </c>
      <c r="D3" s="3" t="s">
        <v>223</v>
      </c>
      <c r="E3" s="3" t="s">
        <v>224</v>
      </c>
    </row>
    <row r="4" spans="1:5" ht="15.75" customHeight="1">
      <c r="A4" s="1" t="s">
        <v>225</v>
      </c>
      <c r="B4" s="1" t="s">
        <v>226</v>
      </c>
      <c r="C4" s="3" t="s">
        <v>227</v>
      </c>
      <c r="D4" s="3" t="s">
        <v>228</v>
      </c>
      <c r="E4" s="3" t="s">
        <v>229</v>
      </c>
    </row>
    <row r="5" spans="1:5" ht="15.75" customHeight="1">
      <c r="A5" s="1" t="s">
        <v>230</v>
      </c>
      <c r="B5" s="1" t="s">
        <v>231</v>
      </c>
      <c r="C5" s="3" t="s">
        <v>232</v>
      </c>
      <c r="D5" s="3" t="s">
        <v>233</v>
      </c>
      <c r="E5" s="3" t="s">
        <v>234</v>
      </c>
    </row>
    <row r="6" spans="1:5" ht="15.75" customHeight="1">
      <c r="A6" s="1" t="s">
        <v>235</v>
      </c>
      <c r="B6" s="1" t="s">
        <v>236</v>
      </c>
      <c r="C6" s="3" t="s">
        <v>237</v>
      </c>
      <c r="D6" s="3" t="s">
        <v>238</v>
      </c>
      <c r="E6" s="3" t="s">
        <v>239</v>
      </c>
    </row>
    <row r="7" spans="1:5" ht="15.75" customHeight="1">
      <c r="A7" s="1" t="s">
        <v>240</v>
      </c>
      <c r="B7" s="1" t="s">
        <v>241</v>
      </c>
      <c r="C7" s="3" t="s">
        <v>242</v>
      </c>
      <c r="D7" s="3" t="s">
        <v>243</v>
      </c>
      <c r="E7" s="3" t="s">
        <v>244</v>
      </c>
    </row>
    <row r="8" spans="1:5" ht="15.75" customHeight="1">
      <c r="A8" s="1" t="s">
        <v>245</v>
      </c>
      <c r="B8" s="1" t="s">
        <v>246</v>
      </c>
      <c r="C8" s="3" t="s">
        <v>247</v>
      </c>
      <c r="D8" s="3" t="s">
        <v>248</v>
      </c>
      <c r="E8" s="3" t="s">
        <v>249</v>
      </c>
    </row>
    <row r="9" spans="1:5" ht="15.75" customHeight="1">
      <c r="A9" s="1" t="s">
        <v>250</v>
      </c>
      <c r="B9" s="1" t="s">
        <v>251</v>
      </c>
      <c r="C9" s="3" t="s">
        <v>252</v>
      </c>
      <c r="D9" s="3" t="s">
        <v>253</v>
      </c>
      <c r="E9" s="3" t="s">
        <v>254</v>
      </c>
    </row>
    <row r="10" spans="1:5" ht="15.75" customHeight="1">
      <c r="A10" s="1" t="s">
        <v>255</v>
      </c>
      <c r="B10" s="1" t="s">
        <v>256</v>
      </c>
      <c r="C10" s="3" t="s">
        <v>257</v>
      </c>
      <c r="D10" s="3" t="s">
        <v>258</v>
      </c>
      <c r="E10" s="3" t="s">
        <v>259</v>
      </c>
    </row>
    <row r="11" spans="1:5" ht="15.75" customHeight="1">
      <c r="A11" s="1" t="s">
        <v>260</v>
      </c>
      <c r="B11" s="1" t="s">
        <v>261</v>
      </c>
      <c r="C11" s="3" t="s">
        <v>262</v>
      </c>
      <c r="D11" s="3" t="s">
        <v>263</v>
      </c>
      <c r="E11" s="3" t="s">
        <v>264</v>
      </c>
    </row>
    <row r="12" spans="1:5" ht="15.75" customHeight="1">
      <c r="A12" s="1" t="s">
        <v>265</v>
      </c>
      <c r="B12" s="1" t="s">
        <v>266</v>
      </c>
      <c r="C12" s="3" t="s">
        <v>267</v>
      </c>
      <c r="D12" s="3" t="s">
        <v>268</v>
      </c>
      <c r="E12" s="3" t="s">
        <v>269</v>
      </c>
    </row>
    <row r="13" spans="1:5" ht="15.75" customHeight="1">
      <c r="A13" s="1" t="s">
        <v>270</v>
      </c>
      <c r="B13" s="1" t="s">
        <v>271</v>
      </c>
      <c r="C13" s="3" t="s">
        <v>272</v>
      </c>
      <c r="D13" s="3" t="s">
        <v>273</v>
      </c>
      <c r="E13" s="3" t="s">
        <v>274</v>
      </c>
    </row>
    <row r="14" spans="1:5" ht="15.75" customHeight="1">
      <c r="A14" s="1" t="s">
        <v>275</v>
      </c>
      <c r="B14" s="1" t="s">
        <v>276</v>
      </c>
      <c r="C14" s="3" t="s">
        <v>277</v>
      </c>
      <c r="D14" s="3" t="s">
        <v>278</v>
      </c>
      <c r="E14" s="3" t="s">
        <v>279</v>
      </c>
    </row>
    <row r="15" spans="1:5" ht="15.75" customHeight="1">
      <c r="A15" s="1" t="s">
        <v>280</v>
      </c>
      <c r="B15" s="1" t="s">
        <v>281</v>
      </c>
      <c r="C15" s="3" t="s">
        <v>282</v>
      </c>
      <c r="D15" s="3" t="s">
        <v>283</v>
      </c>
      <c r="E15" s="3" t="s">
        <v>284</v>
      </c>
    </row>
    <row r="16" spans="1:5" ht="15.75" customHeight="1">
      <c r="A16" s="1" t="s">
        <v>285</v>
      </c>
      <c r="B16" s="1" t="s">
        <v>286</v>
      </c>
      <c r="C16" s="3" t="s">
        <v>287</v>
      </c>
      <c r="D16" s="3" t="s">
        <v>288</v>
      </c>
      <c r="E16" s="3" t="s">
        <v>289</v>
      </c>
    </row>
    <row r="17" spans="1:5" ht="15.75" customHeight="1">
      <c r="A17" s="1" t="s">
        <v>290</v>
      </c>
      <c r="B17" s="1" t="s">
        <v>291</v>
      </c>
      <c r="C17" s="3" t="s">
        <v>292</v>
      </c>
      <c r="D17" s="3" t="s">
        <v>293</v>
      </c>
      <c r="E17" s="3" t="s">
        <v>294</v>
      </c>
    </row>
    <row r="18" spans="1:5" ht="15.75" customHeight="1">
      <c r="A18" s="1" t="s">
        <v>295</v>
      </c>
      <c r="B18" s="1" t="s">
        <v>296</v>
      </c>
      <c r="C18" s="3" t="s">
        <v>297</v>
      </c>
      <c r="D18" s="3" t="s">
        <v>298</v>
      </c>
      <c r="E18" s="3" t="s">
        <v>299</v>
      </c>
    </row>
    <row r="19" spans="1:5" ht="15.75" customHeight="1">
      <c r="A19" s="1" t="s">
        <v>300</v>
      </c>
      <c r="B19" s="1" t="s">
        <v>301</v>
      </c>
      <c r="C19" s="3" t="s">
        <v>302</v>
      </c>
      <c r="D19" s="3" t="s">
        <v>303</v>
      </c>
      <c r="E19" s="3" t="s">
        <v>304</v>
      </c>
    </row>
    <row r="20" spans="1:5" ht="15.75" customHeight="1">
      <c r="A20" s="1" t="s">
        <v>305</v>
      </c>
      <c r="B20" s="1" t="s">
        <v>306</v>
      </c>
      <c r="C20" s="3" t="s">
        <v>307</v>
      </c>
      <c r="D20" s="3" t="s">
        <v>308</v>
      </c>
      <c r="E20" s="3" t="s">
        <v>309</v>
      </c>
    </row>
    <row r="21" spans="1:5" ht="15.75" customHeight="1">
      <c r="A21" s="1" t="s">
        <v>310</v>
      </c>
      <c r="B21" s="1" t="s">
        <v>311</v>
      </c>
      <c r="C21" s="3" t="s">
        <v>312</v>
      </c>
      <c r="D21" s="3" t="s">
        <v>313</v>
      </c>
      <c r="E21" s="3" t="s">
        <v>314</v>
      </c>
    </row>
    <row r="22" spans="1:5" ht="15.75" customHeight="1">
      <c r="A22" s="1" t="s">
        <v>315</v>
      </c>
      <c r="B22" s="1" t="s">
        <v>316</v>
      </c>
      <c r="C22" s="3" t="s">
        <v>317</v>
      </c>
      <c r="D22" s="3" t="s">
        <v>318</v>
      </c>
      <c r="E22" s="3" t="s">
        <v>319</v>
      </c>
    </row>
    <row r="23" spans="1:5" ht="15.75" customHeight="1">
      <c r="A23" s="1" t="s">
        <v>320</v>
      </c>
      <c r="B23" s="1" t="s">
        <v>321</v>
      </c>
      <c r="C23" s="3" t="s">
        <v>322</v>
      </c>
      <c r="D23" s="3" t="s">
        <v>323</v>
      </c>
      <c r="E23" s="3" t="s">
        <v>324</v>
      </c>
    </row>
    <row r="24" spans="1:5" ht="15.75" customHeight="1">
      <c r="A24" s="1" t="s">
        <v>325</v>
      </c>
      <c r="B24" s="1" t="s">
        <v>326</v>
      </c>
      <c r="C24" s="3" t="s">
        <v>327</v>
      </c>
      <c r="D24" s="3" t="s">
        <v>328</v>
      </c>
      <c r="E24" s="3" t="s">
        <v>329</v>
      </c>
    </row>
    <row r="25" spans="1:5" ht="15.75" customHeight="1">
      <c r="A25" s="1" t="s">
        <v>330</v>
      </c>
      <c r="B25" s="1" t="s">
        <v>331</v>
      </c>
      <c r="C25" s="3" t="s">
        <v>332</v>
      </c>
      <c r="D25" s="3" t="s">
        <v>333</v>
      </c>
      <c r="E25" s="3" t="s">
        <v>334</v>
      </c>
    </row>
    <row r="26" spans="1:5" ht="15.75" customHeight="1">
      <c r="A26" s="1" t="s">
        <v>335</v>
      </c>
      <c r="B26" s="1" t="s">
        <v>336</v>
      </c>
      <c r="C26" s="3" t="s">
        <v>337</v>
      </c>
      <c r="D26" s="3" t="s">
        <v>338</v>
      </c>
      <c r="E26" s="3" t="s">
        <v>339</v>
      </c>
    </row>
    <row r="27" spans="1:5" ht="15.75" customHeight="1">
      <c r="A27" s="1" t="s">
        <v>340</v>
      </c>
      <c r="B27" s="1" t="s">
        <v>341</v>
      </c>
      <c r="C27" s="3" t="s">
        <v>342</v>
      </c>
      <c r="D27" s="3" t="s">
        <v>343</v>
      </c>
      <c r="E27" s="3" t="s">
        <v>344</v>
      </c>
    </row>
    <row r="28" spans="1:5" ht="15.75" customHeight="1">
      <c r="A28" s="1" t="s">
        <v>345</v>
      </c>
      <c r="B28" s="1" t="s">
        <v>346</v>
      </c>
      <c r="C28" s="3" t="s">
        <v>347</v>
      </c>
      <c r="D28" s="3" t="s">
        <v>348</v>
      </c>
      <c r="E28" s="3" t="s">
        <v>349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P65"/>
  <sheetViews>
    <sheetView workbookViewId="0"/>
  </sheetViews>
  <sheetFormatPr defaultColWidth="14.42578125" defaultRowHeight="15.75" customHeight="1"/>
  <cols>
    <col min="1" max="1" width="25.5703125" customWidth="1"/>
    <col min="2" max="2" width="7.140625" customWidth="1"/>
    <col min="3" max="3" width="16" customWidth="1"/>
    <col min="4" max="4" width="17.5703125" customWidth="1"/>
    <col min="5" max="5" width="9.7109375" customWidth="1"/>
    <col min="6" max="6" width="9.140625" customWidth="1"/>
    <col min="7" max="7" width="12" customWidth="1"/>
    <col min="8" max="8" width="12.140625" customWidth="1"/>
    <col min="9" max="9" width="12.42578125" customWidth="1"/>
  </cols>
  <sheetData>
    <row r="1" spans="1:16" ht="15.75" customHeight="1">
      <c r="A1" s="5" t="s">
        <v>350</v>
      </c>
      <c r="B1" s="5" t="s">
        <v>351</v>
      </c>
      <c r="C1" s="5" t="s">
        <v>352</v>
      </c>
      <c r="D1" s="5" t="s">
        <v>353</v>
      </c>
      <c r="E1" s="5" t="s">
        <v>354</v>
      </c>
      <c r="F1" s="5" t="s">
        <v>355</v>
      </c>
      <c r="G1" s="5" t="s">
        <v>356</v>
      </c>
      <c r="H1" s="5" t="s">
        <v>357</v>
      </c>
      <c r="I1" s="5" t="s">
        <v>358</v>
      </c>
      <c r="J1" s="5" t="s">
        <v>359</v>
      </c>
      <c r="K1" s="5" t="s">
        <v>360</v>
      </c>
      <c r="L1" s="5" t="s">
        <v>361</v>
      </c>
      <c r="M1" s="5" t="s">
        <v>362</v>
      </c>
      <c r="N1" s="5" t="s">
        <v>363</v>
      </c>
      <c r="O1" s="5" t="s">
        <v>364</v>
      </c>
      <c r="P1" s="5" t="s">
        <v>365</v>
      </c>
    </row>
    <row r="2" spans="1:16" ht="15.75" customHeight="1">
      <c r="A2" s="3" t="s">
        <v>366</v>
      </c>
      <c r="B2" s="6">
        <v>8001</v>
      </c>
      <c r="C2" s="7" t="s">
        <v>367</v>
      </c>
      <c r="D2" s="3" t="s">
        <v>368</v>
      </c>
      <c r="E2" s="6">
        <v>5</v>
      </c>
      <c r="F2" s="8">
        <v>469193</v>
      </c>
      <c r="G2" s="8">
        <v>441603</v>
      </c>
      <c r="H2" s="9">
        <f>6.25%</f>
        <v>6.25E-2</v>
      </c>
      <c r="I2" s="6" t="s">
        <v>369</v>
      </c>
      <c r="J2" s="6" t="s">
        <v>370</v>
      </c>
      <c r="K2" s="6" t="s">
        <v>371</v>
      </c>
      <c r="L2" s="6" t="s">
        <v>372</v>
      </c>
      <c r="M2" s="6" t="s">
        <v>373</v>
      </c>
      <c r="N2" s="6" t="s">
        <v>374</v>
      </c>
      <c r="O2" s="6" t="s">
        <v>375</v>
      </c>
      <c r="P2" s="6" t="s">
        <v>376</v>
      </c>
    </row>
    <row r="3" spans="1:16" ht="15.75" customHeight="1">
      <c r="A3" s="3" t="s">
        <v>377</v>
      </c>
      <c r="B3" s="6">
        <v>8003</v>
      </c>
      <c r="C3" s="7" t="s">
        <v>378</v>
      </c>
      <c r="D3" s="3" t="s">
        <v>379</v>
      </c>
      <c r="E3" s="6">
        <v>29</v>
      </c>
      <c r="F3" s="8">
        <v>16253</v>
      </c>
      <c r="G3" s="8">
        <v>15445</v>
      </c>
      <c r="H3" s="9">
        <f>5.23%</f>
        <v>5.2300000000000006E-2</v>
      </c>
      <c r="I3" s="6" t="s">
        <v>380</v>
      </c>
      <c r="J3" s="6" t="s">
        <v>381</v>
      </c>
      <c r="K3" s="6" t="s">
        <v>382</v>
      </c>
      <c r="L3" s="6" t="s">
        <v>383</v>
      </c>
      <c r="M3" s="6" t="s">
        <v>384</v>
      </c>
      <c r="N3" s="6" t="s">
        <v>385</v>
      </c>
      <c r="O3" s="6" t="s">
        <v>386</v>
      </c>
      <c r="P3" s="6" t="s">
        <v>387</v>
      </c>
    </row>
    <row r="4" spans="1:16" ht="15.75" customHeight="1">
      <c r="A4" s="3" t="s">
        <v>388</v>
      </c>
      <c r="B4" s="6">
        <v>8005</v>
      </c>
      <c r="C4" s="7" t="s">
        <v>389</v>
      </c>
      <c r="D4" s="3" t="s">
        <v>390</v>
      </c>
      <c r="E4" s="6">
        <v>3</v>
      </c>
      <c r="F4" s="8">
        <v>607070</v>
      </c>
      <c r="G4" s="8">
        <v>572003</v>
      </c>
      <c r="H4" s="9">
        <f>6.13%</f>
        <v>6.13E-2</v>
      </c>
      <c r="I4" s="6" t="s">
        <v>391</v>
      </c>
      <c r="J4" s="6" t="s">
        <v>392</v>
      </c>
      <c r="K4" s="6" t="s">
        <v>393</v>
      </c>
      <c r="L4" s="6" t="s">
        <v>394</v>
      </c>
      <c r="M4" s="6" t="s">
        <v>395</v>
      </c>
      <c r="N4" s="6" t="s">
        <v>396</v>
      </c>
      <c r="O4" s="6" t="s">
        <v>397</v>
      </c>
      <c r="P4" s="6" t="s">
        <v>398</v>
      </c>
    </row>
    <row r="5" spans="1:16" ht="15.75" customHeight="1">
      <c r="A5" s="3" t="s">
        <v>399</v>
      </c>
      <c r="B5" s="6">
        <v>8007</v>
      </c>
      <c r="C5" s="7" t="s">
        <v>400</v>
      </c>
      <c r="D5" s="3" t="s">
        <v>401</v>
      </c>
      <c r="E5" s="6">
        <v>36</v>
      </c>
      <c r="F5" s="8">
        <v>12194</v>
      </c>
      <c r="G5" s="8">
        <v>12084</v>
      </c>
      <c r="H5" s="9">
        <f>0.91%</f>
        <v>9.1000000000000004E-3</v>
      </c>
      <c r="I5" s="6" t="s">
        <v>402</v>
      </c>
      <c r="J5" s="6" t="s">
        <v>403</v>
      </c>
      <c r="K5" s="6" t="s">
        <v>404</v>
      </c>
      <c r="L5" s="6" t="s">
        <v>405</v>
      </c>
      <c r="M5" s="6" t="s">
        <v>406</v>
      </c>
      <c r="N5" s="6" t="s">
        <v>407</v>
      </c>
      <c r="O5" s="6" t="s">
        <v>408</v>
      </c>
      <c r="P5" s="6" t="s">
        <v>409</v>
      </c>
    </row>
    <row r="6" spans="1:16" ht="15.75" customHeight="1">
      <c r="A6" s="3" t="s">
        <v>410</v>
      </c>
      <c r="B6" s="6">
        <v>8009</v>
      </c>
      <c r="C6" s="7" t="s">
        <v>411</v>
      </c>
      <c r="D6" s="3" t="s">
        <v>412</v>
      </c>
      <c r="E6" s="6">
        <v>55</v>
      </c>
      <c r="F6" s="8">
        <v>3682</v>
      </c>
      <c r="G6" s="8">
        <v>3788</v>
      </c>
      <c r="H6" s="10" t="s">
        <v>413</v>
      </c>
      <c r="I6" s="6" t="s">
        <v>414</v>
      </c>
      <c r="J6" s="6" t="s">
        <v>415</v>
      </c>
      <c r="K6" s="6" t="s">
        <v>416</v>
      </c>
      <c r="L6" s="6" t="s">
        <v>417</v>
      </c>
      <c r="M6" s="6" t="s">
        <v>418</v>
      </c>
      <c r="N6" s="6" t="s">
        <v>419</v>
      </c>
      <c r="O6" s="6" t="s">
        <v>420</v>
      </c>
      <c r="P6" s="6" t="s">
        <v>421</v>
      </c>
    </row>
    <row r="7" spans="1:16" ht="15.75" customHeight="1">
      <c r="A7" s="3" t="s">
        <v>422</v>
      </c>
      <c r="B7" s="6">
        <v>8011</v>
      </c>
      <c r="C7" s="7" t="s">
        <v>423</v>
      </c>
      <c r="D7" s="3" t="s">
        <v>424</v>
      </c>
      <c r="E7" s="6">
        <v>47</v>
      </c>
      <c r="F7" s="8">
        <v>5688</v>
      </c>
      <c r="G7" s="8">
        <v>6499</v>
      </c>
      <c r="H7" s="10" t="s">
        <v>425</v>
      </c>
      <c r="I7" s="6" t="s">
        <v>426</v>
      </c>
      <c r="J7" s="6" t="s">
        <v>427</v>
      </c>
      <c r="K7" s="6" t="s">
        <v>428</v>
      </c>
      <c r="L7" s="6" t="s">
        <v>429</v>
      </c>
      <c r="M7" s="6" t="s">
        <v>430</v>
      </c>
      <c r="N7" s="6" t="s">
        <v>431</v>
      </c>
      <c r="O7" s="6" t="s">
        <v>432</v>
      </c>
      <c r="P7" s="6" t="s">
        <v>433</v>
      </c>
    </row>
    <row r="8" spans="1:16" ht="15.75" customHeight="1">
      <c r="A8" s="3" t="s">
        <v>434</v>
      </c>
      <c r="B8" s="6">
        <v>8013</v>
      </c>
      <c r="C8" s="7" t="s">
        <v>435</v>
      </c>
      <c r="D8" s="3" t="s">
        <v>436</v>
      </c>
      <c r="E8" s="6">
        <v>7</v>
      </c>
      <c r="F8" s="8">
        <v>310048</v>
      </c>
      <c r="G8" s="8">
        <v>294567</v>
      </c>
      <c r="H8" s="9">
        <f>5.26%</f>
        <v>5.2600000000000001E-2</v>
      </c>
      <c r="I8" s="6" t="s">
        <v>437</v>
      </c>
      <c r="J8" s="6" t="s">
        <v>438</v>
      </c>
      <c r="K8" s="6" t="s">
        <v>439</v>
      </c>
      <c r="L8" s="6" t="s">
        <v>440</v>
      </c>
      <c r="M8" s="6" t="s">
        <v>441</v>
      </c>
      <c r="N8" s="6" t="s">
        <v>442</v>
      </c>
      <c r="O8" s="6" t="s">
        <v>443</v>
      </c>
      <c r="P8" s="6" t="s">
        <v>444</v>
      </c>
    </row>
    <row r="9" spans="1:16" ht="15.75" customHeight="1">
      <c r="A9" s="3" t="s">
        <v>445</v>
      </c>
      <c r="B9" s="6">
        <v>8015</v>
      </c>
      <c r="C9" s="7" t="s">
        <v>446</v>
      </c>
      <c r="D9" s="3" t="s">
        <v>447</v>
      </c>
      <c r="E9" s="6">
        <v>27</v>
      </c>
      <c r="F9" s="8">
        <v>18510</v>
      </c>
      <c r="G9" s="8">
        <v>17809</v>
      </c>
      <c r="H9" s="9">
        <f>3.94%</f>
        <v>3.9399999999999998E-2</v>
      </c>
      <c r="I9" s="6" t="s">
        <v>448</v>
      </c>
      <c r="J9" s="6" t="s">
        <v>449</v>
      </c>
      <c r="K9" s="6" t="s">
        <v>450</v>
      </c>
      <c r="L9" s="6" t="s">
        <v>451</v>
      </c>
      <c r="M9" s="6" t="s">
        <v>452</v>
      </c>
      <c r="N9" s="6" t="s">
        <v>453</v>
      </c>
      <c r="O9" s="6" t="s">
        <v>454</v>
      </c>
      <c r="P9" s="6" t="s">
        <v>455</v>
      </c>
    </row>
    <row r="10" spans="1:16" ht="15.75" customHeight="1">
      <c r="A10" s="3" t="s">
        <v>456</v>
      </c>
      <c r="B10" s="6">
        <v>8017</v>
      </c>
      <c r="C10" s="7" t="s">
        <v>457</v>
      </c>
      <c r="D10" s="3" t="s">
        <v>458</v>
      </c>
      <c r="E10" s="6">
        <v>59</v>
      </c>
      <c r="F10" s="8">
        <v>1890</v>
      </c>
      <c r="G10" s="8">
        <v>1836</v>
      </c>
      <c r="H10" s="9">
        <f>2.94%</f>
        <v>2.9399999999999999E-2</v>
      </c>
      <c r="I10" s="6" t="s">
        <v>459</v>
      </c>
      <c r="J10" s="6" t="s">
        <v>460</v>
      </c>
      <c r="K10" s="6" t="s">
        <v>461</v>
      </c>
      <c r="L10" s="6" t="s">
        <v>462</v>
      </c>
      <c r="M10" s="6" t="s">
        <v>463</v>
      </c>
      <c r="N10" s="6" t="s">
        <v>464</v>
      </c>
      <c r="O10" s="6" t="s">
        <v>465</v>
      </c>
      <c r="P10" s="6" t="s">
        <v>466</v>
      </c>
    </row>
    <row r="11" spans="1:16" ht="15.75" customHeight="1">
      <c r="A11" s="3" t="s">
        <v>467</v>
      </c>
      <c r="B11" s="6">
        <v>8014</v>
      </c>
      <c r="C11" s="7">
        <v>37210</v>
      </c>
      <c r="D11" s="3" t="s">
        <v>468</v>
      </c>
      <c r="E11" s="6">
        <v>12</v>
      </c>
      <c r="F11" s="8">
        <v>59471</v>
      </c>
      <c r="G11" s="8">
        <v>55889</v>
      </c>
      <c r="H11" s="9">
        <f>6.41%</f>
        <v>6.4100000000000004E-2</v>
      </c>
      <c r="I11" s="6" t="s">
        <v>469</v>
      </c>
      <c r="J11" s="6" t="s">
        <v>470</v>
      </c>
      <c r="K11" s="6" t="s">
        <v>471</v>
      </c>
      <c r="L11" s="6" t="s">
        <v>472</v>
      </c>
      <c r="M11" s="6" t="s">
        <v>473</v>
      </c>
      <c r="N11" s="6" t="s">
        <v>474</v>
      </c>
      <c r="O11" s="6" t="s">
        <v>475</v>
      </c>
      <c r="P11" s="6" t="s">
        <v>476</v>
      </c>
    </row>
    <row r="12" spans="1:16" ht="15.75" customHeight="1">
      <c r="A12" s="3" t="s">
        <v>477</v>
      </c>
      <c r="B12" s="6">
        <v>8031</v>
      </c>
      <c r="C12" s="7" t="s">
        <v>478</v>
      </c>
      <c r="D12" s="3" t="s">
        <v>479</v>
      </c>
      <c r="E12" s="6">
        <v>2</v>
      </c>
      <c r="F12" s="8">
        <v>649495</v>
      </c>
      <c r="G12" s="8">
        <v>600158</v>
      </c>
      <c r="H12" s="9">
        <f>8.22%</f>
        <v>8.2200000000000009E-2</v>
      </c>
      <c r="I12" s="6" t="s">
        <v>480</v>
      </c>
      <c r="J12" s="6" t="s">
        <v>481</v>
      </c>
      <c r="K12" s="6" t="s">
        <v>482</v>
      </c>
      <c r="L12" s="6" t="s">
        <v>483</v>
      </c>
      <c r="M12" s="6" t="s">
        <v>484</v>
      </c>
      <c r="N12" s="6" t="s">
        <v>485</v>
      </c>
      <c r="O12" s="6" t="s">
        <v>486</v>
      </c>
      <c r="P12" s="6" t="s">
        <v>487</v>
      </c>
    </row>
    <row r="13" spans="1:16" ht="15.75" customHeight="1">
      <c r="A13" s="3" t="s">
        <v>488</v>
      </c>
      <c r="B13" s="6">
        <v>8019</v>
      </c>
      <c r="C13" s="7" t="s">
        <v>489</v>
      </c>
      <c r="D13" s="3" t="s">
        <v>490</v>
      </c>
      <c r="E13" s="6">
        <v>39</v>
      </c>
      <c r="F13" s="8">
        <v>9031</v>
      </c>
      <c r="G13" s="8">
        <v>9088</v>
      </c>
      <c r="H13" s="10" t="s">
        <v>491</v>
      </c>
      <c r="I13" s="6" t="s">
        <v>492</v>
      </c>
      <c r="J13" s="6" t="s">
        <v>493</v>
      </c>
      <c r="K13" s="6" t="s">
        <v>494</v>
      </c>
      <c r="L13" s="6" t="s">
        <v>495</v>
      </c>
      <c r="M13" s="6" t="s">
        <v>496</v>
      </c>
      <c r="N13" s="6" t="s">
        <v>497</v>
      </c>
      <c r="O13" s="6" t="s">
        <v>498</v>
      </c>
      <c r="P13" s="6" t="s">
        <v>499</v>
      </c>
    </row>
    <row r="14" spans="1:16" ht="15.75" customHeight="1">
      <c r="A14" s="3" t="s">
        <v>500</v>
      </c>
      <c r="B14" s="6">
        <v>8021</v>
      </c>
      <c r="C14" s="7" t="s">
        <v>501</v>
      </c>
      <c r="D14" s="3" t="s">
        <v>502</v>
      </c>
      <c r="E14" s="6">
        <v>40</v>
      </c>
      <c r="F14" s="8">
        <v>8277</v>
      </c>
      <c r="G14" s="8">
        <v>8256</v>
      </c>
      <c r="H14" s="9">
        <f>0.25%</f>
        <v>2.5000000000000001E-3</v>
      </c>
      <c r="I14" s="6" t="s">
        <v>503</v>
      </c>
      <c r="J14" s="6" t="s">
        <v>504</v>
      </c>
      <c r="K14" s="6" t="s">
        <v>505</v>
      </c>
      <c r="L14" s="6" t="s">
        <v>506</v>
      </c>
      <c r="M14" s="6" t="s">
        <v>507</v>
      </c>
      <c r="N14" s="6" t="s">
        <v>508</v>
      </c>
      <c r="O14" s="6" t="s">
        <v>509</v>
      </c>
      <c r="P14" s="6" t="s">
        <v>510</v>
      </c>
    </row>
    <row r="15" spans="1:16" ht="15.75" customHeight="1">
      <c r="A15" s="3" t="s">
        <v>511</v>
      </c>
      <c r="B15" s="6">
        <v>8023</v>
      </c>
      <c r="C15" s="7" t="s">
        <v>512</v>
      </c>
      <c r="D15" s="3" t="s">
        <v>513</v>
      </c>
      <c r="E15" s="6">
        <v>56</v>
      </c>
      <c r="F15" s="8">
        <v>3518</v>
      </c>
      <c r="G15" s="8">
        <v>3524</v>
      </c>
      <c r="H15" s="10" t="s">
        <v>514</v>
      </c>
      <c r="I15" s="6" t="s">
        <v>515</v>
      </c>
      <c r="J15" s="6" t="s">
        <v>516</v>
      </c>
      <c r="K15" s="6" t="s">
        <v>517</v>
      </c>
      <c r="L15" s="6" t="s">
        <v>518</v>
      </c>
      <c r="M15" s="6" t="s">
        <v>519</v>
      </c>
      <c r="N15" s="6" t="s">
        <v>520</v>
      </c>
      <c r="O15" s="6" t="s">
        <v>521</v>
      </c>
      <c r="P15" s="6" t="s">
        <v>522</v>
      </c>
    </row>
    <row r="16" spans="1:16" ht="15.75" customHeight="1">
      <c r="A16" s="3" t="s">
        <v>523</v>
      </c>
      <c r="B16" s="6">
        <v>8025</v>
      </c>
      <c r="C16" s="7" t="s">
        <v>524</v>
      </c>
      <c r="D16" s="3" t="s">
        <v>525</v>
      </c>
      <c r="E16" s="6">
        <v>50</v>
      </c>
      <c r="F16" s="8">
        <v>5322</v>
      </c>
      <c r="G16" s="8">
        <v>5823</v>
      </c>
      <c r="H16" s="10" t="s">
        <v>526</v>
      </c>
      <c r="I16" s="6" t="s">
        <v>527</v>
      </c>
      <c r="J16" s="6" t="s">
        <v>528</v>
      </c>
      <c r="K16" s="6" t="s">
        <v>529</v>
      </c>
      <c r="L16" s="6" t="s">
        <v>530</v>
      </c>
      <c r="M16" s="6" t="s">
        <v>531</v>
      </c>
      <c r="N16" s="6" t="s">
        <v>532</v>
      </c>
      <c r="O16" s="6" t="s">
        <v>533</v>
      </c>
      <c r="P16" s="6" t="s">
        <v>534</v>
      </c>
    </row>
    <row r="17" spans="1:16" ht="15.75" customHeight="1">
      <c r="A17" s="3" t="s">
        <v>535</v>
      </c>
      <c r="B17" s="6">
        <v>8027</v>
      </c>
      <c r="C17" s="7" t="s">
        <v>536</v>
      </c>
      <c r="D17" s="3" t="s">
        <v>537</v>
      </c>
      <c r="E17" s="6">
        <v>54</v>
      </c>
      <c r="F17" s="8">
        <v>4285</v>
      </c>
      <c r="G17" s="8">
        <v>4255</v>
      </c>
      <c r="H17" s="9">
        <f>0.71%</f>
        <v>7.0999999999999995E-3</v>
      </c>
      <c r="I17" s="6" t="s">
        <v>538</v>
      </c>
      <c r="J17" s="6" t="s">
        <v>539</v>
      </c>
      <c r="K17" s="6" t="s">
        <v>540</v>
      </c>
      <c r="L17" s="6" t="s">
        <v>541</v>
      </c>
      <c r="M17" s="6" t="s">
        <v>542</v>
      </c>
      <c r="N17" s="6" t="s">
        <v>543</v>
      </c>
      <c r="O17" s="6" t="s">
        <v>544</v>
      </c>
      <c r="P17" s="6" t="s">
        <v>545</v>
      </c>
    </row>
    <row r="18" spans="1:16" ht="15.75" customHeight="1">
      <c r="A18" s="3" t="s">
        <v>546</v>
      </c>
      <c r="B18" s="6">
        <v>8029</v>
      </c>
      <c r="C18" s="7" t="s">
        <v>547</v>
      </c>
      <c r="D18" s="3" t="s">
        <v>548</v>
      </c>
      <c r="E18" s="6">
        <v>18</v>
      </c>
      <c r="F18" s="8">
        <v>30483</v>
      </c>
      <c r="G18" s="8">
        <v>30952</v>
      </c>
      <c r="H18" s="10" t="s">
        <v>549</v>
      </c>
      <c r="I18" s="6" t="s">
        <v>550</v>
      </c>
      <c r="J18" s="6" t="s">
        <v>551</v>
      </c>
      <c r="K18" s="6" t="s">
        <v>552</v>
      </c>
      <c r="L18" s="6" t="s">
        <v>553</v>
      </c>
      <c r="M18" s="6" t="s">
        <v>554</v>
      </c>
      <c r="N18" s="6" t="s">
        <v>555</v>
      </c>
      <c r="O18" s="6" t="s">
        <v>556</v>
      </c>
      <c r="P18" s="6" t="s">
        <v>557</v>
      </c>
    </row>
    <row r="19" spans="1:16" ht="15.75" customHeight="1">
      <c r="A19" s="3" t="s">
        <v>558</v>
      </c>
      <c r="B19" s="6">
        <v>8033</v>
      </c>
      <c r="C19" s="7" t="s">
        <v>559</v>
      </c>
      <c r="D19" s="3" t="s">
        <v>560</v>
      </c>
      <c r="E19" s="6">
        <v>58</v>
      </c>
      <c r="F19" s="8">
        <v>2029</v>
      </c>
      <c r="G19" s="8">
        <v>2064</v>
      </c>
      <c r="H19" s="10" t="s">
        <v>561</v>
      </c>
      <c r="I19" s="6" t="s">
        <v>562</v>
      </c>
      <c r="J19" s="6" t="s">
        <v>563</v>
      </c>
      <c r="K19" s="6" t="s">
        <v>564</v>
      </c>
      <c r="L19" s="6" t="s">
        <v>565</v>
      </c>
      <c r="M19" s="6" t="s">
        <v>566</v>
      </c>
      <c r="N19" s="6" t="s">
        <v>567</v>
      </c>
      <c r="O19" s="6" t="s">
        <v>568</v>
      </c>
      <c r="P19" s="6" t="s">
        <v>569</v>
      </c>
    </row>
    <row r="20" spans="1:16" ht="15.75" customHeight="1">
      <c r="A20" s="3" t="s">
        <v>570</v>
      </c>
      <c r="B20" s="6">
        <v>8035</v>
      </c>
      <c r="C20" s="7" t="s">
        <v>571</v>
      </c>
      <c r="D20" s="3" t="s">
        <v>572</v>
      </c>
      <c r="E20" s="6">
        <v>8</v>
      </c>
      <c r="F20" s="8">
        <v>305963</v>
      </c>
      <c r="G20" s="8">
        <v>285465</v>
      </c>
      <c r="H20" s="9">
        <f>7.18%</f>
        <v>7.1800000000000003E-2</v>
      </c>
      <c r="I20" s="6" t="s">
        <v>573</v>
      </c>
      <c r="J20" s="6" t="s">
        <v>574</v>
      </c>
      <c r="K20" s="6" t="s">
        <v>575</v>
      </c>
      <c r="L20" s="6" t="s">
        <v>576</v>
      </c>
      <c r="M20" s="6" t="s">
        <v>577</v>
      </c>
      <c r="N20" s="6" t="s">
        <v>578</v>
      </c>
      <c r="O20" s="6" t="s">
        <v>579</v>
      </c>
      <c r="P20" s="6" t="s">
        <v>580</v>
      </c>
    </row>
    <row r="21" spans="1:16" ht="15.75" customHeight="1">
      <c r="A21" s="3" t="s">
        <v>581</v>
      </c>
      <c r="B21" s="6">
        <v>8037</v>
      </c>
      <c r="C21" s="7" t="s">
        <v>582</v>
      </c>
      <c r="D21" s="3" t="s">
        <v>583</v>
      </c>
      <c r="E21" s="6">
        <v>15</v>
      </c>
      <c r="F21" s="8">
        <v>52460</v>
      </c>
      <c r="G21" s="8">
        <v>52197</v>
      </c>
      <c r="H21" s="9">
        <f>0.5%</f>
        <v>5.0000000000000001E-3</v>
      </c>
      <c r="I21" s="6" t="s">
        <v>584</v>
      </c>
      <c r="J21" s="6" t="s">
        <v>585</v>
      </c>
      <c r="K21" s="6" t="s">
        <v>586</v>
      </c>
      <c r="L21" s="6" t="s">
        <v>587</v>
      </c>
      <c r="M21" s="6" t="s">
        <v>588</v>
      </c>
      <c r="N21" s="6" t="s">
        <v>589</v>
      </c>
      <c r="O21" s="6" t="s">
        <v>590</v>
      </c>
      <c r="P21" s="6" t="s">
        <v>591</v>
      </c>
    </row>
    <row r="22" spans="1:16" ht="15.75" customHeight="1">
      <c r="A22" s="3" t="s">
        <v>592</v>
      </c>
      <c r="B22" s="6">
        <v>8041</v>
      </c>
      <c r="C22" s="7" t="s">
        <v>593</v>
      </c>
      <c r="D22" s="3" t="s">
        <v>594</v>
      </c>
      <c r="E22" s="6">
        <v>1</v>
      </c>
      <c r="F22" s="8">
        <v>655044</v>
      </c>
      <c r="G22" s="8">
        <v>622263</v>
      </c>
      <c r="H22" s="9">
        <f>5.27%</f>
        <v>5.2699999999999997E-2</v>
      </c>
      <c r="I22" s="6" t="s">
        <v>595</v>
      </c>
      <c r="J22" s="6" t="s">
        <v>596</v>
      </c>
      <c r="K22" s="6" t="s">
        <v>597</v>
      </c>
      <c r="L22" s="6" t="s">
        <v>598</v>
      </c>
      <c r="M22" s="6" t="s">
        <v>599</v>
      </c>
      <c r="N22" s="6" t="s">
        <v>600</v>
      </c>
      <c r="O22" s="6" t="s">
        <v>601</v>
      </c>
      <c r="P22" s="6" t="s">
        <v>602</v>
      </c>
    </row>
    <row r="23" spans="1:16" ht="15.75" customHeight="1">
      <c r="A23" s="3" t="s">
        <v>603</v>
      </c>
      <c r="B23" s="6">
        <v>8039</v>
      </c>
      <c r="C23" s="7" t="s">
        <v>604</v>
      </c>
      <c r="D23" s="3" t="s">
        <v>605</v>
      </c>
      <c r="E23" s="6">
        <v>22</v>
      </c>
      <c r="F23" s="8">
        <v>23733</v>
      </c>
      <c r="G23" s="8">
        <v>23086</v>
      </c>
      <c r="H23" s="9">
        <f>2.8%</f>
        <v>2.7999999999999997E-2</v>
      </c>
      <c r="I23" s="6" t="s">
        <v>606</v>
      </c>
      <c r="J23" s="6" t="s">
        <v>607</v>
      </c>
      <c r="K23" s="6" t="s">
        <v>608</v>
      </c>
      <c r="L23" s="6" t="s">
        <v>609</v>
      </c>
      <c r="M23" s="6" t="s">
        <v>610</v>
      </c>
      <c r="N23" s="6" t="s">
        <v>611</v>
      </c>
      <c r="O23" s="6" t="s">
        <v>612</v>
      </c>
      <c r="P23" s="6" t="s">
        <v>613</v>
      </c>
    </row>
    <row r="24" spans="1:16" ht="15.75" customHeight="1">
      <c r="A24" s="3" t="s">
        <v>614</v>
      </c>
      <c r="B24" s="6">
        <v>8043</v>
      </c>
      <c r="C24" s="7" t="s">
        <v>615</v>
      </c>
      <c r="D24" s="3" t="s">
        <v>616</v>
      </c>
      <c r="E24" s="6">
        <v>16</v>
      </c>
      <c r="F24" s="8">
        <v>46451</v>
      </c>
      <c r="G24" s="8">
        <v>46824</v>
      </c>
      <c r="H24" s="10" t="s">
        <v>617</v>
      </c>
      <c r="I24" s="6" t="s">
        <v>618</v>
      </c>
      <c r="J24" s="6" t="s">
        <v>619</v>
      </c>
      <c r="K24" s="6" t="s">
        <v>620</v>
      </c>
      <c r="L24" s="6" t="s">
        <v>621</v>
      </c>
      <c r="M24" s="6" t="s">
        <v>622</v>
      </c>
      <c r="N24" s="6" t="s">
        <v>623</v>
      </c>
      <c r="O24" s="6" t="s">
        <v>624</v>
      </c>
      <c r="P24" s="6" t="s">
        <v>625</v>
      </c>
    </row>
    <row r="25" spans="1:16" ht="15.75" customHeight="1">
      <c r="A25" s="3" t="s">
        <v>626</v>
      </c>
      <c r="B25" s="6">
        <v>8045</v>
      </c>
      <c r="C25" s="7" t="s">
        <v>627</v>
      </c>
      <c r="D25" s="3" t="s">
        <v>628</v>
      </c>
      <c r="E25" s="6">
        <v>13</v>
      </c>
      <c r="F25" s="8">
        <v>57302</v>
      </c>
      <c r="G25" s="8">
        <v>56389</v>
      </c>
      <c r="H25" s="9">
        <f>1.62%</f>
        <v>1.6200000000000003E-2</v>
      </c>
      <c r="I25" s="6" t="s">
        <v>629</v>
      </c>
      <c r="J25" s="6" t="s">
        <v>630</v>
      </c>
      <c r="K25" s="6" t="s">
        <v>631</v>
      </c>
      <c r="L25" s="6" t="s">
        <v>632</v>
      </c>
      <c r="M25" s="6" t="s">
        <v>633</v>
      </c>
      <c r="N25" s="6" t="s">
        <v>634</v>
      </c>
      <c r="O25" s="6" t="s">
        <v>635</v>
      </c>
      <c r="P25" s="6" t="s">
        <v>636</v>
      </c>
    </row>
    <row r="26" spans="1:16" ht="15.75" customHeight="1">
      <c r="A26" s="3" t="s">
        <v>637</v>
      </c>
      <c r="B26" s="6">
        <v>8047</v>
      </c>
      <c r="C26" s="7" t="s">
        <v>638</v>
      </c>
      <c r="D26" s="3" t="s">
        <v>639</v>
      </c>
      <c r="E26" s="6">
        <v>48</v>
      </c>
      <c r="F26" s="8">
        <v>5601</v>
      </c>
      <c r="G26" s="8">
        <v>5441</v>
      </c>
      <c r="H26" s="9">
        <f>2.94%</f>
        <v>2.9399999999999999E-2</v>
      </c>
      <c r="I26" s="6" t="s">
        <v>640</v>
      </c>
      <c r="J26" s="6" t="s">
        <v>641</v>
      </c>
      <c r="K26" s="6" t="s">
        <v>642</v>
      </c>
      <c r="L26" s="6" t="s">
        <v>643</v>
      </c>
      <c r="M26" s="6" t="s">
        <v>644</v>
      </c>
      <c r="N26" s="6" t="s">
        <v>645</v>
      </c>
      <c r="O26" s="6" t="s">
        <v>646</v>
      </c>
      <c r="P26" s="6" t="s">
        <v>647</v>
      </c>
    </row>
    <row r="27" spans="1:16" ht="15.75" customHeight="1">
      <c r="A27" s="3" t="s">
        <v>648</v>
      </c>
      <c r="B27" s="6">
        <v>8049</v>
      </c>
      <c r="C27" s="7" t="s">
        <v>649</v>
      </c>
      <c r="D27" s="3" t="s">
        <v>650</v>
      </c>
      <c r="E27" s="6">
        <v>33</v>
      </c>
      <c r="F27" s="8">
        <v>14289</v>
      </c>
      <c r="G27" s="8">
        <v>14843</v>
      </c>
      <c r="H27" s="10" t="s">
        <v>651</v>
      </c>
      <c r="I27" s="6" t="s">
        <v>652</v>
      </c>
      <c r="J27" s="6" t="s">
        <v>653</v>
      </c>
      <c r="K27" s="6" t="s">
        <v>654</v>
      </c>
      <c r="L27" s="6" t="s">
        <v>655</v>
      </c>
      <c r="M27" s="6" t="s">
        <v>656</v>
      </c>
      <c r="N27" s="6" t="s">
        <v>657</v>
      </c>
      <c r="O27" s="6" t="s">
        <v>658</v>
      </c>
      <c r="P27" s="6" t="s">
        <v>659</v>
      </c>
    </row>
    <row r="28" spans="1:16" ht="15.75" customHeight="1">
      <c r="A28" s="3" t="s">
        <v>660</v>
      </c>
      <c r="B28" s="6">
        <v>8051</v>
      </c>
      <c r="C28" s="7" t="s">
        <v>661</v>
      </c>
      <c r="D28" s="3" t="s">
        <v>662</v>
      </c>
      <c r="E28" s="6">
        <v>31</v>
      </c>
      <c r="F28" s="8">
        <v>15507</v>
      </c>
      <c r="G28" s="8">
        <v>15324</v>
      </c>
      <c r="H28" s="9">
        <f>1.19%</f>
        <v>1.1899999999999999E-2</v>
      </c>
      <c r="I28" s="6" t="s">
        <v>663</v>
      </c>
      <c r="J28" s="6" t="s">
        <v>664</v>
      </c>
      <c r="K28" s="6" t="s">
        <v>665</v>
      </c>
      <c r="L28" s="6" t="s">
        <v>666</v>
      </c>
      <c r="M28" s="6" t="s">
        <v>667</v>
      </c>
      <c r="N28" s="6" t="s">
        <v>668</v>
      </c>
      <c r="O28" s="6" t="s">
        <v>669</v>
      </c>
      <c r="P28" s="6" t="s">
        <v>670</v>
      </c>
    </row>
    <row r="29" spans="1:16" ht="15.75" customHeight="1">
      <c r="A29" s="3" t="s">
        <v>671</v>
      </c>
      <c r="B29" s="6">
        <v>8053</v>
      </c>
      <c r="C29" s="7" t="s">
        <v>672</v>
      </c>
      <c r="D29" s="3" t="s">
        <v>673</v>
      </c>
      <c r="E29" s="6">
        <v>62</v>
      </c>
      <c r="F29" s="6">
        <v>813</v>
      </c>
      <c r="G29" s="6">
        <v>843</v>
      </c>
      <c r="H29" s="10" t="s">
        <v>674</v>
      </c>
      <c r="I29" s="6" t="s">
        <v>675</v>
      </c>
      <c r="J29" s="6" t="s">
        <v>676</v>
      </c>
      <c r="K29" s="6" t="s">
        <v>677</v>
      </c>
      <c r="L29" s="6" t="s">
        <v>678</v>
      </c>
      <c r="M29" s="6" t="s">
        <v>679</v>
      </c>
      <c r="N29" s="6" t="s">
        <v>680</v>
      </c>
      <c r="O29" s="6" t="s">
        <v>681</v>
      </c>
      <c r="P29" s="6" t="s">
        <v>682</v>
      </c>
    </row>
    <row r="30" spans="1:16" ht="15.75" customHeight="1">
      <c r="A30" s="3" t="s">
        <v>683</v>
      </c>
      <c r="B30" s="6">
        <v>8055</v>
      </c>
      <c r="C30" s="7" t="s">
        <v>684</v>
      </c>
      <c r="D30" s="3" t="s">
        <v>685</v>
      </c>
      <c r="E30" s="6">
        <v>45</v>
      </c>
      <c r="F30" s="8">
        <v>6519</v>
      </c>
      <c r="G30" s="8">
        <v>6711</v>
      </c>
      <c r="H30" s="10" t="s">
        <v>686</v>
      </c>
      <c r="I30" s="6" t="s">
        <v>687</v>
      </c>
      <c r="J30" s="6" t="s">
        <v>688</v>
      </c>
      <c r="K30" s="6" t="s">
        <v>689</v>
      </c>
      <c r="L30" s="6" t="s">
        <v>690</v>
      </c>
      <c r="M30" s="6" t="s">
        <v>691</v>
      </c>
      <c r="N30" s="6" t="s">
        <v>692</v>
      </c>
      <c r="O30" s="6" t="s">
        <v>693</v>
      </c>
      <c r="P30" s="6" t="s">
        <v>694</v>
      </c>
    </row>
    <row r="31" spans="1:16" ht="15.75" customHeight="1">
      <c r="A31" s="3" t="s">
        <v>695</v>
      </c>
      <c r="B31" s="6">
        <v>8057</v>
      </c>
      <c r="C31" s="7" t="s">
        <v>696</v>
      </c>
      <c r="D31" s="3" t="s">
        <v>697</v>
      </c>
      <c r="E31" s="6">
        <v>61</v>
      </c>
      <c r="F31" s="8">
        <v>1365</v>
      </c>
      <c r="G31" s="8">
        <v>1394</v>
      </c>
      <c r="H31" s="10" t="s">
        <v>698</v>
      </c>
      <c r="I31" s="6" t="s">
        <v>699</v>
      </c>
      <c r="J31" s="6" t="s">
        <v>700</v>
      </c>
      <c r="K31" s="6" t="s">
        <v>701</v>
      </c>
      <c r="L31" s="6" t="s">
        <v>702</v>
      </c>
      <c r="M31" s="6" t="s">
        <v>703</v>
      </c>
      <c r="N31" s="6" t="s">
        <v>704</v>
      </c>
      <c r="O31" s="6" t="s">
        <v>705</v>
      </c>
      <c r="P31" s="6" t="s">
        <v>706</v>
      </c>
    </row>
    <row r="32" spans="1:16" ht="15.75" customHeight="1">
      <c r="A32" s="3" t="s">
        <v>707</v>
      </c>
      <c r="B32" s="6">
        <v>8059</v>
      </c>
      <c r="C32" s="7" t="s">
        <v>708</v>
      </c>
      <c r="D32" s="3" t="s">
        <v>709</v>
      </c>
      <c r="E32" s="6">
        <v>4</v>
      </c>
      <c r="F32" s="8">
        <v>551798</v>
      </c>
      <c r="G32" s="8">
        <v>534543</v>
      </c>
      <c r="H32" s="9">
        <f>3.23%</f>
        <v>3.2300000000000002E-2</v>
      </c>
      <c r="I32" s="6" t="s">
        <v>710</v>
      </c>
      <c r="J32" s="6" t="s">
        <v>711</v>
      </c>
      <c r="K32" s="6" t="s">
        <v>712</v>
      </c>
      <c r="L32" s="6" t="s">
        <v>713</v>
      </c>
      <c r="M32" s="6" t="s">
        <v>714</v>
      </c>
      <c r="N32" s="6" t="s">
        <v>715</v>
      </c>
      <c r="O32" s="6" t="s">
        <v>716</v>
      </c>
      <c r="P32" s="6" t="s">
        <v>717</v>
      </c>
    </row>
    <row r="33" spans="1:16" ht="15.75" customHeight="1">
      <c r="A33" s="3" t="s">
        <v>718</v>
      </c>
      <c r="B33" s="6">
        <v>8061</v>
      </c>
      <c r="C33" s="7" t="s">
        <v>719</v>
      </c>
      <c r="D33" s="3" t="s">
        <v>720</v>
      </c>
      <c r="E33" s="6">
        <v>60</v>
      </c>
      <c r="F33" s="8">
        <v>1423</v>
      </c>
      <c r="G33" s="8">
        <v>1398</v>
      </c>
      <c r="H33" s="9">
        <f>1.79%</f>
        <v>1.7899999999999999E-2</v>
      </c>
      <c r="I33" s="6" t="s">
        <v>721</v>
      </c>
      <c r="J33" s="6" t="s">
        <v>722</v>
      </c>
      <c r="K33" s="6" t="s">
        <v>723</v>
      </c>
      <c r="L33" s="6" t="s">
        <v>724</v>
      </c>
      <c r="M33" s="6" t="s">
        <v>725</v>
      </c>
      <c r="N33" s="6" t="s">
        <v>726</v>
      </c>
      <c r="O33" s="6" t="s">
        <v>727</v>
      </c>
      <c r="P33" s="6" t="s">
        <v>728</v>
      </c>
    </row>
    <row r="34" spans="1:16" ht="15.75" customHeight="1">
      <c r="A34" s="3" t="s">
        <v>729</v>
      </c>
      <c r="B34" s="6">
        <v>8063</v>
      </c>
      <c r="C34" s="7" t="s">
        <v>730</v>
      </c>
      <c r="D34" s="3" t="s">
        <v>731</v>
      </c>
      <c r="E34" s="6">
        <v>41</v>
      </c>
      <c r="F34" s="8">
        <v>8037</v>
      </c>
      <c r="G34" s="8">
        <v>8270</v>
      </c>
      <c r="H34" s="10" t="s">
        <v>732</v>
      </c>
      <c r="I34" s="6" t="s">
        <v>733</v>
      </c>
      <c r="J34" s="6" t="s">
        <v>734</v>
      </c>
      <c r="K34" s="6" t="s">
        <v>735</v>
      </c>
      <c r="L34" s="6" t="s">
        <v>736</v>
      </c>
      <c r="M34" s="6" t="s">
        <v>737</v>
      </c>
      <c r="N34" s="6" t="s">
        <v>738</v>
      </c>
      <c r="O34" s="6" t="s">
        <v>739</v>
      </c>
      <c r="P34" s="6" t="s">
        <v>740</v>
      </c>
    </row>
    <row r="35" spans="1:16" ht="15.75" customHeight="1">
      <c r="A35" s="3" t="s">
        <v>741</v>
      </c>
      <c r="B35" s="6">
        <v>8067</v>
      </c>
      <c r="C35" s="7" t="s">
        <v>742</v>
      </c>
      <c r="D35" s="3" t="s">
        <v>743</v>
      </c>
      <c r="E35" s="6">
        <v>14</v>
      </c>
      <c r="F35" s="8">
        <v>53284</v>
      </c>
      <c r="G35" s="8">
        <v>51334</v>
      </c>
      <c r="H35" s="9">
        <f>3.8%</f>
        <v>3.7999999999999999E-2</v>
      </c>
      <c r="I35" s="6" t="s">
        <v>744</v>
      </c>
      <c r="J35" s="6" t="s">
        <v>745</v>
      </c>
      <c r="K35" s="6" t="s">
        <v>746</v>
      </c>
      <c r="L35" s="6" t="s">
        <v>747</v>
      </c>
      <c r="M35" s="6" t="s">
        <v>748</v>
      </c>
      <c r="N35" s="6" t="s">
        <v>749</v>
      </c>
      <c r="O35" s="6" t="s">
        <v>750</v>
      </c>
      <c r="P35" s="6" t="s">
        <v>751</v>
      </c>
    </row>
    <row r="36" spans="1:16" ht="15.75" customHeight="1">
      <c r="A36" s="3" t="s">
        <v>752</v>
      </c>
      <c r="B36" s="6">
        <v>8065</v>
      </c>
      <c r="C36" s="7" t="s">
        <v>753</v>
      </c>
      <c r="D36" s="3" t="s">
        <v>754</v>
      </c>
      <c r="E36" s="6">
        <v>43</v>
      </c>
      <c r="F36" s="8">
        <v>7306</v>
      </c>
      <c r="G36" s="8">
        <v>7310</v>
      </c>
      <c r="H36" s="10" t="s">
        <v>755</v>
      </c>
      <c r="I36" s="6" t="s">
        <v>756</v>
      </c>
      <c r="J36" s="6" t="s">
        <v>757</v>
      </c>
      <c r="K36" s="6" t="s">
        <v>758</v>
      </c>
      <c r="L36" s="6" t="s">
        <v>759</v>
      </c>
      <c r="M36" s="6" t="s">
        <v>760</v>
      </c>
      <c r="N36" s="6" t="s">
        <v>761</v>
      </c>
      <c r="O36" s="6" t="s">
        <v>762</v>
      </c>
      <c r="P36" s="6" t="s">
        <v>763</v>
      </c>
    </row>
    <row r="37" spans="1:16" ht="15.75" customHeight="1">
      <c r="A37" s="3" t="s">
        <v>764</v>
      </c>
      <c r="B37" s="6">
        <v>8069</v>
      </c>
      <c r="C37" s="7" t="s">
        <v>765</v>
      </c>
      <c r="D37" s="3" t="s">
        <v>766</v>
      </c>
      <c r="E37" s="6">
        <v>6</v>
      </c>
      <c r="F37" s="8">
        <v>315988</v>
      </c>
      <c r="G37" s="8">
        <v>299630</v>
      </c>
      <c r="H37" s="9">
        <f>5.46%</f>
        <v>5.4600000000000003E-2</v>
      </c>
      <c r="I37" s="6" t="s">
        <v>767</v>
      </c>
      <c r="J37" s="6" t="s">
        <v>768</v>
      </c>
      <c r="K37" s="6" t="s">
        <v>769</v>
      </c>
      <c r="L37" s="6" t="s">
        <v>770</v>
      </c>
      <c r="M37" s="6" t="s">
        <v>771</v>
      </c>
      <c r="N37" s="6" t="s">
        <v>772</v>
      </c>
      <c r="O37" s="6" t="s">
        <v>773</v>
      </c>
      <c r="P37" s="6" t="s">
        <v>774</v>
      </c>
    </row>
    <row r="38" spans="1:16" ht="15.75" customHeight="1">
      <c r="A38" s="3" t="s">
        <v>775</v>
      </c>
      <c r="B38" s="6">
        <v>8071</v>
      </c>
      <c r="C38" s="7" t="s">
        <v>776</v>
      </c>
      <c r="D38" s="3" t="s">
        <v>777</v>
      </c>
      <c r="E38" s="6">
        <v>32</v>
      </c>
      <c r="F38" s="8">
        <v>14446</v>
      </c>
      <c r="G38" s="8">
        <v>15507</v>
      </c>
      <c r="H38" s="10" t="s">
        <v>778</v>
      </c>
      <c r="I38" s="6" t="s">
        <v>779</v>
      </c>
      <c r="J38" s="6" t="s">
        <v>780</v>
      </c>
      <c r="K38" s="6" t="s">
        <v>781</v>
      </c>
      <c r="L38" s="6" t="s">
        <v>782</v>
      </c>
      <c r="M38" s="6" t="s">
        <v>783</v>
      </c>
      <c r="N38" s="6" t="s">
        <v>784</v>
      </c>
      <c r="O38" s="6" t="s">
        <v>785</v>
      </c>
      <c r="P38" s="6" t="s">
        <v>786</v>
      </c>
    </row>
    <row r="39" spans="1:16" ht="15.75" customHeight="1">
      <c r="A39" s="3" t="s">
        <v>787</v>
      </c>
      <c r="B39" s="6">
        <v>8073</v>
      </c>
      <c r="C39" s="7" t="s">
        <v>788</v>
      </c>
      <c r="D39" s="3" t="s">
        <v>789</v>
      </c>
      <c r="E39" s="6">
        <v>49</v>
      </c>
      <c r="F39" s="8">
        <v>5430</v>
      </c>
      <c r="G39" s="8">
        <v>5467</v>
      </c>
      <c r="H39" s="10" t="s">
        <v>790</v>
      </c>
      <c r="I39" s="6" t="s">
        <v>791</v>
      </c>
      <c r="J39" s="6" t="s">
        <v>792</v>
      </c>
      <c r="K39" s="6" t="s">
        <v>793</v>
      </c>
      <c r="L39" s="6" t="s">
        <v>794</v>
      </c>
      <c r="M39" s="6" t="s">
        <v>795</v>
      </c>
      <c r="N39" s="6" t="s">
        <v>796</v>
      </c>
      <c r="O39" s="6" t="s">
        <v>797</v>
      </c>
      <c r="P39" s="6" t="s">
        <v>798</v>
      </c>
    </row>
    <row r="40" spans="1:16" ht="15.75" customHeight="1">
      <c r="A40" s="3" t="s">
        <v>799</v>
      </c>
      <c r="B40" s="6">
        <v>8075</v>
      </c>
      <c r="C40" s="7" t="s">
        <v>800</v>
      </c>
      <c r="D40" s="3" t="s">
        <v>801</v>
      </c>
      <c r="E40" s="6">
        <v>25</v>
      </c>
      <c r="F40" s="8">
        <v>22450</v>
      </c>
      <c r="G40" s="8">
        <v>22709</v>
      </c>
      <c r="H40" s="10" t="s">
        <v>802</v>
      </c>
      <c r="I40" s="6" t="s">
        <v>803</v>
      </c>
      <c r="J40" s="6" t="s">
        <v>804</v>
      </c>
      <c r="K40" s="6" t="s">
        <v>805</v>
      </c>
      <c r="L40" s="6" t="s">
        <v>806</v>
      </c>
      <c r="M40" s="6" t="s">
        <v>807</v>
      </c>
      <c r="N40" s="6" t="s">
        <v>808</v>
      </c>
      <c r="O40" s="6" t="s">
        <v>809</v>
      </c>
      <c r="P40" s="6" t="s">
        <v>810</v>
      </c>
    </row>
    <row r="41" spans="1:16" ht="15.75" customHeight="1">
      <c r="A41" s="3" t="s">
        <v>811</v>
      </c>
      <c r="B41" s="6">
        <v>8077</v>
      </c>
      <c r="C41" s="7" t="s">
        <v>812</v>
      </c>
      <c r="D41" s="3" t="s">
        <v>813</v>
      </c>
      <c r="E41" s="6">
        <v>11</v>
      </c>
      <c r="F41" s="8">
        <v>147554</v>
      </c>
      <c r="G41" s="8">
        <v>146723</v>
      </c>
      <c r="H41" s="9">
        <f>0.57%</f>
        <v>5.6999999999999993E-3</v>
      </c>
      <c r="I41" s="6" t="s">
        <v>814</v>
      </c>
      <c r="J41" s="6" t="s">
        <v>815</v>
      </c>
      <c r="K41" s="6" t="s">
        <v>816</v>
      </c>
      <c r="L41" s="6" t="s">
        <v>817</v>
      </c>
      <c r="M41" s="6" t="s">
        <v>818</v>
      </c>
      <c r="N41" s="6" t="s">
        <v>819</v>
      </c>
      <c r="O41" s="6" t="s">
        <v>820</v>
      </c>
      <c r="P41" s="6" t="s">
        <v>821</v>
      </c>
    </row>
    <row r="42" spans="1:16" ht="15.75" customHeight="1">
      <c r="A42" s="3" t="s">
        <v>822</v>
      </c>
      <c r="B42" s="6">
        <v>8079</v>
      </c>
      <c r="C42" s="7" t="s">
        <v>823</v>
      </c>
      <c r="D42" s="3" t="s">
        <v>824</v>
      </c>
      <c r="E42" s="6">
        <v>63</v>
      </c>
      <c r="F42" s="6">
        <v>721</v>
      </c>
      <c r="G42" s="6">
        <v>712</v>
      </c>
      <c r="H42" s="9">
        <f>1.26%</f>
        <v>1.26E-2</v>
      </c>
      <c r="I42" s="6" t="s">
        <v>825</v>
      </c>
      <c r="J42" s="6" t="s">
        <v>826</v>
      </c>
      <c r="K42" s="6" t="s">
        <v>827</v>
      </c>
      <c r="L42" s="6" t="s">
        <v>828</v>
      </c>
      <c r="M42" s="6" t="s">
        <v>829</v>
      </c>
      <c r="N42" s="6" t="s">
        <v>830</v>
      </c>
      <c r="O42" s="6" t="s">
        <v>831</v>
      </c>
      <c r="P42" s="6" t="s">
        <v>832</v>
      </c>
    </row>
    <row r="43" spans="1:16" ht="15.75" customHeight="1">
      <c r="A43" s="3" t="s">
        <v>833</v>
      </c>
      <c r="B43" s="6">
        <v>8081</v>
      </c>
      <c r="C43" s="7" t="s">
        <v>834</v>
      </c>
      <c r="D43" s="3" t="s">
        <v>835</v>
      </c>
      <c r="E43" s="6">
        <v>34</v>
      </c>
      <c r="F43" s="8">
        <v>13103</v>
      </c>
      <c r="G43" s="8">
        <v>13795</v>
      </c>
      <c r="H43" s="10" t="s">
        <v>836</v>
      </c>
      <c r="I43" s="6" t="s">
        <v>837</v>
      </c>
      <c r="J43" s="6" t="s">
        <v>838</v>
      </c>
      <c r="K43" s="6" t="s">
        <v>839</v>
      </c>
      <c r="L43" s="6" t="s">
        <v>840</v>
      </c>
      <c r="M43" s="6" t="s">
        <v>841</v>
      </c>
      <c r="N43" s="6" t="s">
        <v>842</v>
      </c>
      <c r="O43" s="6" t="s">
        <v>843</v>
      </c>
      <c r="P43" s="6" t="s">
        <v>844</v>
      </c>
    </row>
    <row r="44" spans="1:16" ht="15.75" customHeight="1">
      <c r="A44" s="3" t="s">
        <v>845</v>
      </c>
      <c r="B44" s="6">
        <v>8083</v>
      </c>
      <c r="C44" s="7" t="s">
        <v>846</v>
      </c>
      <c r="D44" s="3" t="s">
        <v>847</v>
      </c>
      <c r="E44" s="6">
        <v>21</v>
      </c>
      <c r="F44" s="8">
        <v>25642</v>
      </c>
      <c r="G44" s="8">
        <v>25535</v>
      </c>
      <c r="H44" s="9">
        <f>0.42%</f>
        <v>4.1999999999999997E-3</v>
      </c>
      <c r="I44" s="6" t="s">
        <v>848</v>
      </c>
      <c r="J44" s="6" t="s">
        <v>849</v>
      </c>
      <c r="K44" s="6" t="s">
        <v>850</v>
      </c>
      <c r="L44" s="6" t="s">
        <v>851</v>
      </c>
      <c r="M44" s="6" t="s">
        <v>852</v>
      </c>
      <c r="N44" s="6" t="s">
        <v>853</v>
      </c>
      <c r="O44" s="6" t="s">
        <v>854</v>
      </c>
      <c r="P44" s="6" t="s">
        <v>855</v>
      </c>
    </row>
    <row r="45" spans="1:16" ht="15.75" customHeight="1">
      <c r="A45" s="3" t="s">
        <v>856</v>
      </c>
      <c r="B45" s="6">
        <v>8085</v>
      </c>
      <c r="C45" s="7" t="s">
        <v>857</v>
      </c>
      <c r="D45" s="3" t="s">
        <v>858</v>
      </c>
      <c r="E45" s="6">
        <v>17</v>
      </c>
      <c r="F45" s="8">
        <v>40713</v>
      </c>
      <c r="G45" s="8">
        <v>41276</v>
      </c>
      <c r="H45" s="10" t="s">
        <v>859</v>
      </c>
      <c r="I45" s="6" t="s">
        <v>860</v>
      </c>
      <c r="J45" s="6" t="s">
        <v>861</v>
      </c>
      <c r="K45" s="6" t="s">
        <v>862</v>
      </c>
      <c r="L45" s="6" t="s">
        <v>863</v>
      </c>
      <c r="M45" s="6" t="s">
        <v>864</v>
      </c>
      <c r="N45" s="6" t="s">
        <v>865</v>
      </c>
      <c r="O45" s="6" t="s">
        <v>866</v>
      </c>
      <c r="P45" s="6" t="s">
        <v>867</v>
      </c>
    </row>
    <row r="46" spans="1:16" ht="15.75" customHeight="1">
      <c r="A46" s="3" t="s">
        <v>868</v>
      </c>
      <c r="B46" s="6">
        <v>8087</v>
      </c>
      <c r="C46" s="7" t="s">
        <v>869</v>
      </c>
      <c r="D46" s="3" t="s">
        <v>870</v>
      </c>
      <c r="E46" s="6">
        <v>20</v>
      </c>
      <c r="F46" s="8">
        <v>28404</v>
      </c>
      <c r="G46" s="8">
        <v>28159</v>
      </c>
      <c r="H46" s="9">
        <f>0.87%</f>
        <v>8.6999999999999994E-3</v>
      </c>
      <c r="I46" s="6" t="s">
        <v>871</v>
      </c>
      <c r="J46" s="6" t="s">
        <v>872</v>
      </c>
      <c r="K46" s="6" t="s">
        <v>873</v>
      </c>
      <c r="L46" s="6" t="s">
        <v>874</v>
      </c>
      <c r="M46" s="6" t="s">
        <v>875</v>
      </c>
      <c r="N46" s="6" t="s">
        <v>876</v>
      </c>
      <c r="O46" s="6" t="s">
        <v>877</v>
      </c>
      <c r="P46" s="6" t="s">
        <v>878</v>
      </c>
    </row>
    <row r="47" spans="1:16" ht="15.75" customHeight="1">
      <c r="A47" s="3" t="s">
        <v>879</v>
      </c>
      <c r="B47" s="6">
        <v>8089</v>
      </c>
      <c r="C47" s="7" t="s">
        <v>880</v>
      </c>
      <c r="D47" s="3" t="s">
        <v>881</v>
      </c>
      <c r="E47" s="6">
        <v>26</v>
      </c>
      <c r="F47" s="8">
        <v>18703</v>
      </c>
      <c r="G47" s="8">
        <v>18831</v>
      </c>
      <c r="H47" s="10" t="s">
        <v>882</v>
      </c>
      <c r="I47" s="6" t="s">
        <v>883</v>
      </c>
      <c r="J47" s="6" t="s">
        <v>884</v>
      </c>
      <c r="K47" s="6" t="s">
        <v>885</v>
      </c>
      <c r="L47" s="6" t="s">
        <v>886</v>
      </c>
      <c r="M47" s="6" t="s">
        <v>887</v>
      </c>
      <c r="N47" s="6" t="s">
        <v>888</v>
      </c>
      <c r="O47" s="6" t="s">
        <v>889</v>
      </c>
      <c r="P47" s="6" t="s">
        <v>890</v>
      </c>
    </row>
    <row r="48" spans="1:16" ht="15.75" customHeight="1">
      <c r="A48" s="3" t="s">
        <v>891</v>
      </c>
      <c r="B48" s="6">
        <v>8091</v>
      </c>
      <c r="C48" s="7" t="s">
        <v>892</v>
      </c>
      <c r="D48" s="3" t="s">
        <v>893</v>
      </c>
      <c r="E48" s="6">
        <v>52</v>
      </c>
      <c r="F48" s="8">
        <v>4557</v>
      </c>
      <c r="G48" s="8">
        <v>4436</v>
      </c>
      <c r="H48" s="9">
        <f>2.73%</f>
        <v>2.7300000000000001E-2</v>
      </c>
      <c r="I48" s="6" t="s">
        <v>894</v>
      </c>
      <c r="J48" s="6" t="s">
        <v>895</v>
      </c>
      <c r="K48" s="6" t="s">
        <v>896</v>
      </c>
      <c r="L48" s="6" t="s">
        <v>897</v>
      </c>
      <c r="M48" s="6" t="s">
        <v>898</v>
      </c>
      <c r="N48" s="6" t="s">
        <v>899</v>
      </c>
      <c r="O48" s="6" t="s">
        <v>900</v>
      </c>
      <c r="P48" s="6" t="s">
        <v>901</v>
      </c>
    </row>
    <row r="49" spans="1:16" ht="15.75" customHeight="1">
      <c r="A49" s="3" t="s">
        <v>902</v>
      </c>
      <c r="B49" s="6">
        <v>8093</v>
      </c>
      <c r="C49" s="7" t="s">
        <v>903</v>
      </c>
      <c r="D49" s="3" t="s">
        <v>904</v>
      </c>
      <c r="E49" s="6">
        <v>30</v>
      </c>
      <c r="F49" s="8">
        <v>16121</v>
      </c>
      <c r="G49" s="8">
        <v>16206</v>
      </c>
      <c r="H49" s="10" t="s">
        <v>905</v>
      </c>
      <c r="I49" s="6" t="s">
        <v>906</v>
      </c>
      <c r="J49" s="6" t="s">
        <v>907</v>
      </c>
      <c r="K49" s="6" t="s">
        <v>908</v>
      </c>
      <c r="L49" s="6" t="s">
        <v>909</v>
      </c>
      <c r="M49" s="6" t="s">
        <v>910</v>
      </c>
      <c r="N49" s="6" t="s">
        <v>911</v>
      </c>
      <c r="O49" s="6" t="s">
        <v>912</v>
      </c>
      <c r="P49" s="6" t="s">
        <v>913</v>
      </c>
    </row>
    <row r="50" spans="1:16" ht="15.75" customHeight="1">
      <c r="A50" s="3" t="s">
        <v>914</v>
      </c>
      <c r="B50" s="6">
        <v>8095</v>
      </c>
      <c r="C50" s="7" t="s">
        <v>915</v>
      </c>
      <c r="D50" s="3" t="s">
        <v>916</v>
      </c>
      <c r="E50" s="6">
        <v>53</v>
      </c>
      <c r="F50" s="8">
        <v>4356</v>
      </c>
      <c r="G50" s="8">
        <v>4442</v>
      </c>
      <c r="H50" s="10" t="s">
        <v>917</v>
      </c>
      <c r="I50" s="6" t="s">
        <v>918</v>
      </c>
      <c r="J50" s="6" t="s">
        <v>919</v>
      </c>
      <c r="K50" s="6" t="s">
        <v>920</v>
      </c>
      <c r="L50" s="6" t="s">
        <v>921</v>
      </c>
      <c r="M50" s="6" t="s">
        <v>922</v>
      </c>
      <c r="N50" s="6" t="s">
        <v>923</v>
      </c>
      <c r="O50" s="6" t="s">
        <v>924</v>
      </c>
      <c r="P50" s="6" t="s">
        <v>925</v>
      </c>
    </row>
    <row r="51" spans="1:16" ht="15.75" customHeight="1">
      <c r="A51" s="3" t="s">
        <v>926</v>
      </c>
      <c r="B51" s="6">
        <v>8097</v>
      </c>
      <c r="C51" s="7" t="s">
        <v>927</v>
      </c>
      <c r="D51" s="3" t="s">
        <v>928</v>
      </c>
      <c r="E51" s="6">
        <v>28</v>
      </c>
      <c r="F51" s="8">
        <v>17379</v>
      </c>
      <c r="G51" s="8">
        <v>17148</v>
      </c>
      <c r="H51" s="9">
        <f>1.35%</f>
        <v>1.3500000000000002E-2</v>
      </c>
      <c r="I51" s="6" t="s">
        <v>929</v>
      </c>
      <c r="J51" s="6" t="s">
        <v>930</v>
      </c>
      <c r="K51" s="6" t="s">
        <v>931</v>
      </c>
      <c r="L51" s="6" t="s">
        <v>932</v>
      </c>
      <c r="M51" s="6" t="s">
        <v>933</v>
      </c>
      <c r="N51" s="6" t="s">
        <v>934</v>
      </c>
      <c r="O51" s="6" t="s">
        <v>935</v>
      </c>
      <c r="P51" s="6" t="s">
        <v>936</v>
      </c>
    </row>
    <row r="52" spans="1:16" ht="15.75" customHeight="1">
      <c r="A52" s="3" t="s">
        <v>937</v>
      </c>
      <c r="B52" s="6">
        <v>8099</v>
      </c>
      <c r="C52" s="7" t="s">
        <v>938</v>
      </c>
      <c r="D52" s="3" t="s">
        <v>939</v>
      </c>
      <c r="E52" s="6">
        <v>35</v>
      </c>
      <c r="F52" s="8">
        <v>12291</v>
      </c>
      <c r="G52" s="8">
        <v>12551</v>
      </c>
      <c r="H52" s="10" t="s">
        <v>940</v>
      </c>
      <c r="I52" s="6" t="s">
        <v>941</v>
      </c>
      <c r="J52" s="6" t="s">
        <v>942</v>
      </c>
      <c r="K52" s="6" t="s">
        <v>943</v>
      </c>
      <c r="L52" s="6" t="s">
        <v>944</v>
      </c>
      <c r="M52" s="6" t="s">
        <v>945</v>
      </c>
      <c r="N52" s="6" t="s">
        <v>946</v>
      </c>
      <c r="O52" s="6" t="s">
        <v>947</v>
      </c>
      <c r="P52" s="6" t="s">
        <v>948</v>
      </c>
    </row>
    <row r="53" spans="1:16" ht="15.75" customHeight="1">
      <c r="A53" s="3" t="s">
        <v>949</v>
      </c>
      <c r="B53" s="6">
        <v>8101</v>
      </c>
      <c r="C53" s="7" t="s">
        <v>950</v>
      </c>
      <c r="D53" s="3" t="s">
        <v>951</v>
      </c>
      <c r="E53" s="6">
        <v>10</v>
      </c>
      <c r="F53" s="8">
        <v>161451</v>
      </c>
      <c r="G53" s="8">
        <v>159063</v>
      </c>
      <c r="H53" s="9">
        <f>1.5%</f>
        <v>1.4999999999999999E-2</v>
      </c>
      <c r="I53" s="6" t="s">
        <v>952</v>
      </c>
      <c r="J53" s="6" t="s">
        <v>953</v>
      </c>
      <c r="K53" s="6" t="s">
        <v>954</v>
      </c>
      <c r="L53" s="6" t="s">
        <v>955</v>
      </c>
      <c r="M53" s="6" t="s">
        <v>956</v>
      </c>
      <c r="N53" s="6" t="s">
        <v>957</v>
      </c>
      <c r="O53" s="6" t="s">
        <v>958</v>
      </c>
      <c r="P53" s="6" t="s">
        <v>959</v>
      </c>
    </row>
    <row r="54" spans="1:16" ht="15.75" customHeight="1">
      <c r="A54" s="3" t="s">
        <v>960</v>
      </c>
      <c r="B54" s="6">
        <v>8103</v>
      </c>
      <c r="C54" s="7" t="s">
        <v>961</v>
      </c>
      <c r="D54" s="3" t="s">
        <v>962</v>
      </c>
      <c r="E54" s="6">
        <v>44</v>
      </c>
      <c r="F54" s="8">
        <v>6807</v>
      </c>
      <c r="G54" s="8">
        <v>6666</v>
      </c>
      <c r="H54" s="9">
        <f>2.12%</f>
        <v>2.12E-2</v>
      </c>
      <c r="I54" s="6" t="s">
        <v>963</v>
      </c>
      <c r="J54" s="6" t="s">
        <v>964</v>
      </c>
      <c r="K54" s="6" t="s">
        <v>965</v>
      </c>
      <c r="L54" s="6" t="s">
        <v>966</v>
      </c>
      <c r="M54" s="6" t="s">
        <v>967</v>
      </c>
      <c r="N54" s="6" t="s">
        <v>968</v>
      </c>
      <c r="O54" s="6" t="s">
        <v>969</v>
      </c>
      <c r="P54" s="6" t="s">
        <v>970</v>
      </c>
    </row>
    <row r="55" spans="1:16" ht="15.75" customHeight="1">
      <c r="A55" s="3" t="s">
        <v>971</v>
      </c>
      <c r="B55" s="6">
        <v>8105</v>
      </c>
      <c r="C55" s="7" t="s">
        <v>972</v>
      </c>
      <c r="D55" s="3" t="s">
        <v>973</v>
      </c>
      <c r="E55" s="6">
        <v>37</v>
      </c>
      <c r="F55" s="8">
        <v>11803</v>
      </c>
      <c r="G55" s="8">
        <v>11982</v>
      </c>
      <c r="H55" s="10" t="s">
        <v>974</v>
      </c>
      <c r="I55" s="6" t="s">
        <v>975</v>
      </c>
      <c r="J55" s="6" t="s">
        <v>976</v>
      </c>
      <c r="K55" s="6" t="s">
        <v>977</v>
      </c>
      <c r="L55" s="6" t="s">
        <v>978</v>
      </c>
      <c r="M55" s="6" t="s">
        <v>979</v>
      </c>
      <c r="N55" s="6" t="s">
        <v>980</v>
      </c>
      <c r="O55" s="6" t="s">
        <v>981</v>
      </c>
      <c r="P55" s="6" t="s">
        <v>982</v>
      </c>
    </row>
    <row r="56" spans="1:16" ht="15.75" customHeight="1">
      <c r="A56" s="3" t="s">
        <v>983</v>
      </c>
      <c r="B56" s="6">
        <v>8107</v>
      </c>
      <c r="C56" s="7" t="s">
        <v>984</v>
      </c>
      <c r="D56" s="3" t="s">
        <v>985</v>
      </c>
      <c r="E56" s="6">
        <v>23</v>
      </c>
      <c r="F56" s="8">
        <v>23513</v>
      </c>
      <c r="G56" s="8">
        <v>23509</v>
      </c>
      <c r="H56" s="9">
        <f>0.02%</f>
        <v>2.0000000000000001E-4</v>
      </c>
      <c r="I56" s="6" t="s">
        <v>986</v>
      </c>
      <c r="J56" s="6" t="s">
        <v>987</v>
      </c>
      <c r="K56" s="6" t="s">
        <v>988</v>
      </c>
      <c r="L56" s="6" t="s">
        <v>989</v>
      </c>
      <c r="M56" s="6" t="s">
        <v>990</v>
      </c>
      <c r="N56" s="6" t="s">
        <v>991</v>
      </c>
      <c r="O56" s="6" t="s">
        <v>992</v>
      </c>
      <c r="P56" s="6" t="s">
        <v>993</v>
      </c>
    </row>
    <row r="57" spans="1:16" ht="15.75" customHeight="1">
      <c r="A57" s="3" t="s">
        <v>994</v>
      </c>
      <c r="B57" s="6">
        <v>8109</v>
      </c>
      <c r="C57" s="7" t="s">
        <v>995</v>
      </c>
      <c r="D57" s="3" t="s">
        <v>996</v>
      </c>
      <c r="E57" s="6">
        <v>46</v>
      </c>
      <c r="F57" s="8">
        <v>6208</v>
      </c>
      <c r="G57" s="8">
        <v>6108</v>
      </c>
      <c r="H57" s="9">
        <f>1.64%</f>
        <v>1.6399999999999998E-2</v>
      </c>
      <c r="I57" s="6" t="s">
        <v>997</v>
      </c>
      <c r="J57" s="6" t="s">
        <v>998</v>
      </c>
      <c r="K57" s="6" t="s">
        <v>999</v>
      </c>
      <c r="L57" s="6" t="s">
        <v>1000</v>
      </c>
      <c r="M57" s="6" t="s">
        <v>1001</v>
      </c>
      <c r="N57" s="6" t="s">
        <v>1002</v>
      </c>
      <c r="O57" s="6" t="s">
        <v>1003</v>
      </c>
      <c r="P57" s="6" t="s">
        <v>1004</v>
      </c>
    </row>
    <row r="58" spans="1:16" ht="15.75" customHeight="1">
      <c r="A58" s="3" t="s">
        <v>1005</v>
      </c>
      <c r="B58" s="6">
        <v>8111</v>
      </c>
      <c r="C58" s="7" t="s">
        <v>1006</v>
      </c>
      <c r="D58" s="3" t="s">
        <v>1007</v>
      </c>
      <c r="E58" s="6">
        <v>64</v>
      </c>
      <c r="F58" s="6">
        <v>692</v>
      </c>
      <c r="G58" s="6">
        <v>699</v>
      </c>
      <c r="H58" s="10" t="s">
        <v>1008</v>
      </c>
      <c r="I58" s="6" t="s">
        <v>1009</v>
      </c>
      <c r="J58" s="6" t="s">
        <v>1010</v>
      </c>
      <c r="K58" s="6" t="s">
        <v>1011</v>
      </c>
      <c r="L58" s="6" t="s">
        <v>1012</v>
      </c>
      <c r="M58" s="6" t="s">
        <v>1013</v>
      </c>
      <c r="N58" s="6" t="s">
        <v>1014</v>
      </c>
      <c r="O58" s="6" t="s">
        <v>1015</v>
      </c>
      <c r="P58" s="6" t="s">
        <v>1016</v>
      </c>
    </row>
    <row r="59" spans="1:16" ht="15.75" customHeight="1">
      <c r="A59" s="3" t="s">
        <v>1017</v>
      </c>
      <c r="B59" s="6">
        <v>8113</v>
      </c>
      <c r="C59" s="7" t="s">
        <v>1018</v>
      </c>
      <c r="D59" s="3" t="s">
        <v>1019</v>
      </c>
      <c r="E59" s="6">
        <v>42</v>
      </c>
      <c r="F59" s="8">
        <v>7678</v>
      </c>
      <c r="G59" s="8">
        <v>7359</v>
      </c>
      <c r="H59" s="9">
        <f>4.33%</f>
        <v>4.3299999999999998E-2</v>
      </c>
      <c r="I59" s="6" t="s">
        <v>1020</v>
      </c>
      <c r="J59" s="6" t="s">
        <v>1021</v>
      </c>
      <c r="K59" s="6" t="s">
        <v>1022</v>
      </c>
      <c r="L59" s="6" t="s">
        <v>1023</v>
      </c>
      <c r="M59" s="6" t="s">
        <v>1024</v>
      </c>
      <c r="N59" s="6" t="s">
        <v>1025</v>
      </c>
      <c r="O59" s="6" t="s">
        <v>1026</v>
      </c>
      <c r="P59" s="6" t="s">
        <v>1027</v>
      </c>
    </row>
    <row r="60" spans="1:16" ht="15.75" customHeight="1">
      <c r="A60" s="3" t="s">
        <v>1028</v>
      </c>
      <c r="B60" s="6">
        <v>8115</v>
      </c>
      <c r="C60" s="7" t="s">
        <v>1029</v>
      </c>
      <c r="D60" s="3" t="s">
        <v>1030</v>
      </c>
      <c r="E60" s="6">
        <v>57</v>
      </c>
      <c r="F60" s="8">
        <v>2360</v>
      </c>
      <c r="G60" s="8">
        <v>2379</v>
      </c>
      <c r="H60" s="10" t="s">
        <v>1031</v>
      </c>
      <c r="I60" s="6" t="s">
        <v>1032</v>
      </c>
      <c r="J60" s="6" t="s">
        <v>1033</v>
      </c>
      <c r="K60" s="6" t="s">
        <v>1034</v>
      </c>
      <c r="L60" s="6" t="s">
        <v>1035</v>
      </c>
      <c r="M60" s="6" t="s">
        <v>1036</v>
      </c>
      <c r="N60" s="6" t="s">
        <v>1037</v>
      </c>
      <c r="O60" s="6" t="s">
        <v>1038</v>
      </c>
      <c r="P60" s="6" t="s">
        <v>1039</v>
      </c>
    </row>
    <row r="61" spans="1:16" ht="15.75" customHeight="1">
      <c r="A61" s="3" t="s">
        <v>1040</v>
      </c>
      <c r="B61" s="6">
        <v>8117</v>
      </c>
      <c r="C61" s="7" t="s">
        <v>1041</v>
      </c>
      <c r="D61" s="3" t="s">
        <v>1042</v>
      </c>
      <c r="E61" s="6">
        <v>19</v>
      </c>
      <c r="F61" s="8">
        <v>28649</v>
      </c>
      <c r="G61" s="8">
        <v>27994</v>
      </c>
      <c r="H61" s="9">
        <f>2.34%</f>
        <v>2.3399999999999997E-2</v>
      </c>
      <c r="I61" s="6" t="s">
        <v>1043</v>
      </c>
      <c r="J61" s="6" t="s">
        <v>1044</v>
      </c>
      <c r="K61" s="6" t="s">
        <v>1045</v>
      </c>
      <c r="L61" s="6" t="s">
        <v>1046</v>
      </c>
      <c r="M61" s="6" t="s">
        <v>1047</v>
      </c>
      <c r="N61" s="6" t="s">
        <v>1048</v>
      </c>
      <c r="O61" s="6" t="s">
        <v>1049</v>
      </c>
      <c r="P61" s="6" t="s">
        <v>1050</v>
      </c>
    </row>
    <row r="62" spans="1:16" ht="15.75" customHeight="1">
      <c r="A62" s="3" t="s">
        <v>1051</v>
      </c>
      <c r="B62" s="6">
        <v>8119</v>
      </c>
      <c r="C62" s="7" t="s">
        <v>1052</v>
      </c>
      <c r="D62" s="3" t="s">
        <v>1053</v>
      </c>
      <c r="E62" s="6">
        <v>24</v>
      </c>
      <c r="F62" s="8">
        <v>23275</v>
      </c>
      <c r="G62" s="8">
        <v>23350</v>
      </c>
      <c r="H62" s="10" t="s">
        <v>1054</v>
      </c>
      <c r="I62" s="6" t="s">
        <v>1055</v>
      </c>
      <c r="J62" s="6" t="s">
        <v>1056</v>
      </c>
      <c r="K62" s="6" t="s">
        <v>1057</v>
      </c>
      <c r="L62" s="6" t="s">
        <v>1058</v>
      </c>
      <c r="M62" s="6" t="s">
        <v>1059</v>
      </c>
      <c r="N62" s="6" t="s">
        <v>1060</v>
      </c>
      <c r="O62" s="6" t="s">
        <v>1061</v>
      </c>
      <c r="P62" s="6" t="s">
        <v>1062</v>
      </c>
    </row>
    <row r="63" spans="1:16" ht="15.75" customHeight="1">
      <c r="A63" s="3" t="s">
        <v>1063</v>
      </c>
      <c r="B63" s="6">
        <v>8121</v>
      </c>
      <c r="C63" s="7" t="s">
        <v>1064</v>
      </c>
      <c r="D63" s="3" t="s">
        <v>1065</v>
      </c>
      <c r="E63" s="6">
        <v>51</v>
      </c>
      <c r="F63" s="8">
        <v>4803</v>
      </c>
      <c r="G63" s="8">
        <v>4814</v>
      </c>
      <c r="H63" s="10" t="s">
        <v>1066</v>
      </c>
      <c r="I63" s="6" t="s">
        <v>1067</v>
      </c>
      <c r="J63" s="6" t="s">
        <v>1068</v>
      </c>
      <c r="K63" s="6" t="s">
        <v>1069</v>
      </c>
      <c r="L63" s="6" t="s">
        <v>1070</v>
      </c>
      <c r="M63" s="6" t="s">
        <v>1071</v>
      </c>
      <c r="N63" s="6" t="s">
        <v>1072</v>
      </c>
      <c r="O63" s="6" t="s">
        <v>1073</v>
      </c>
      <c r="P63" s="6" t="s">
        <v>1074</v>
      </c>
    </row>
    <row r="64" spans="1:16" ht="15.75" customHeight="1">
      <c r="A64" s="3" t="s">
        <v>1075</v>
      </c>
      <c r="B64" s="6">
        <v>8123</v>
      </c>
      <c r="C64" s="7" t="s">
        <v>1076</v>
      </c>
      <c r="D64" s="3" t="s">
        <v>1077</v>
      </c>
      <c r="E64" s="6">
        <v>9</v>
      </c>
      <c r="F64" s="8">
        <v>269785</v>
      </c>
      <c r="G64" s="8">
        <v>252825</v>
      </c>
      <c r="H64" s="9">
        <f>6.71%</f>
        <v>6.7099999999999993E-2</v>
      </c>
      <c r="I64" s="6" t="s">
        <v>1078</v>
      </c>
      <c r="J64" s="6" t="s">
        <v>1079</v>
      </c>
      <c r="K64" s="6" t="s">
        <v>1080</v>
      </c>
      <c r="L64" s="6" t="s">
        <v>1081</v>
      </c>
      <c r="M64" s="6" t="s">
        <v>1082</v>
      </c>
      <c r="N64" s="6" t="s">
        <v>1083</v>
      </c>
      <c r="O64" s="6" t="s">
        <v>1084</v>
      </c>
      <c r="P64" s="6" t="s">
        <v>1085</v>
      </c>
    </row>
    <row r="65" spans="1:16" ht="15.75" customHeight="1">
      <c r="A65" s="3" t="s">
        <v>1086</v>
      </c>
      <c r="B65" s="6">
        <v>8125</v>
      </c>
      <c r="C65" s="7" t="s">
        <v>1087</v>
      </c>
      <c r="D65" s="3" t="s">
        <v>1088</v>
      </c>
      <c r="E65" s="6">
        <v>38</v>
      </c>
      <c r="F65" s="8">
        <v>10151</v>
      </c>
      <c r="G65" s="8">
        <v>10043</v>
      </c>
      <c r="H65" s="9">
        <f>1.08%</f>
        <v>1.0800000000000001E-2</v>
      </c>
      <c r="I65" s="6" t="s">
        <v>1089</v>
      </c>
      <c r="J65" s="6" t="s">
        <v>1090</v>
      </c>
      <c r="K65" s="6" t="s">
        <v>1091</v>
      </c>
      <c r="L65" s="6" t="s">
        <v>1092</v>
      </c>
      <c r="M65" s="6" t="s">
        <v>1093</v>
      </c>
      <c r="N65" s="6" t="s">
        <v>1094</v>
      </c>
      <c r="O65" s="6" t="s">
        <v>1095</v>
      </c>
      <c r="P65" s="6" t="s">
        <v>1096</v>
      </c>
    </row>
  </sheetData>
  <autoFilter ref="A1:Y100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6"/>
  <sheetViews>
    <sheetView tabSelected="1" workbookViewId="0">
      <selection activeCell="J9" sqref="J9"/>
    </sheetView>
  </sheetViews>
  <sheetFormatPr defaultRowHeight="12.75"/>
  <cols>
    <col min="1" max="1" width="16.85546875" bestFit="1" customWidth="1"/>
    <col min="2" max="2" width="17.85546875" bestFit="1" customWidth="1"/>
    <col min="3" max="5" width="26.140625" bestFit="1" customWidth="1"/>
  </cols>
  <sheetData>
    <row r="1" spans="1:5" ht="15.75">
      <c r="A1" s="11" t="s">
        <v>0</v>
      </c>
      <c r="B1" s="11" t="s">
        <v>1</v>
      </c>
      <c r="C1" s="14" t="s">
        <v>2</v>
      </c>
      <c r="D1" s="14" t="s">
        <v>3</v>
      </c>
      <c r="E1" s="14" t="s">
        <v>4</v>
      </c>
    </row>
    <row r="2" spans="1:5" ht="15.75">
      <c r="A2" s="12" t="s">
        <v>1097</v>
      </c>
      <c r="B2" s="12" t="s">
        <v>1098</v>
      </c>
      <c r="C2" s="3" t="s">
        <v>7</v>
      </c>
      <c r="D2" s="3" t="s">
        <v>43</v>
      </c>
      <c r="E2" s="3" t="s">
        <v>74</v>
      </c>
    </row>
    <row r="3" spans="1:5" ht="15.75">
      <c r="A3" s="13" t="s">
        <v>1099</v>
      </c>
      <c r="B3" s="13" t="s">
        <v>1100</v>
      </c>
      <c r="C3" s="3" t="s">
        <v>12</v>
      </c>
      <c r="D3" s="3" t="s">
        <v>48</v>
      </c>
      <c r="E3" s="3" t="s">
        <v>79</v>
      </c>
    </row>
    <row r="4" spans="1:5" ht="15.75">
      <c r="A4" s="12" t="s">
        <v>1101</v>
      </c>
      <c r="B4" s="12" t="s">
        <v>1102</v>
      </c>
      <c r="C4" s="3" t="s">
        <v>17</v>
      </c>
      <c r="D4" s="3" t="s">
        <v>53</v>
      </c>
      <c r="E4" s="3" t="s">
        <v>84</v>
      </c>
    </row>
    <row r="5" spans="1:5" ht="15.75">
      <c r="A5" s="13" t="s">
        <v>1103</v>
      </c>
      <c r="B5" s="13" t="s">
        <v>1104</v>
      </c>
      <c r="C5" s="3" t="s">
        <v>22</v>
      </c>
      <c r="D5" s="3" t="s">
        <v>58</v>
      </c>
      <c r="E5" s="3" t="s">
        <v>89</v>
      </c>
    </row>
    <row r="6" spans="1:5" ht="15.75">
      <c r="A6" s="13" t="s">
        <v>1105</v>
      </c>
      <c r="B6" s="13" t="s">
        <v>1106</v>
      </c>
      <c r="C6" s="3" t="s">
        <v>27</v>
      </c>
      <c r="D6" s="3" t="s">
        <v>63</v>
      </c>
      <c r="E6" s="3" t="s">
        <v>94</v>
      </c>
    </row>
    <row r="7" spans="1:5" ht="15.75">
      <c r="A7" s="13" t="s">
        <v>1107</v>
      </c>
      <c r="B7" s="13" t="s">
        <v>1108</v>
      </c>
      <c r="C7" s="3" t="s">
        <v>32</v>
      </c>
      <c r="D7" s="3" t="s">
        <v>68</v>
      </c>
      <c r="E7" s="3" t="s">
        <v>99</v>
      </c>
    </row>
    <row r="8" spans="1:5" ht="15.75">
      <c r="A8" s="13" t="s">
        <v>1109</v>
      </c>
      <c r="B8" s="13" t="s">
        <v>1110</v>
      </c>
      <c r="C8" s="3" t="s">
        <v>37</v>
      </c>
      <c r="D8" s="3" t="s">
        <v>73</v>
      </c>
      <c r="E8" s="3" t="s">
        <v>104</v>
      </c>
    </row>
    <row r="9" spans="1:5" ht="15.75">
      <c r="A9" s="13" t="s">
        <v>1111</v>
      </c>
      <c r="B9" s="13" t="s">
        <v>1112</v>
      </c>
      <c r="C9" s="3" t="s">
        <v>42</v>
      </c>
      <c r="D9" s="3" t="s">
        <v>78</v>
      </c>
      <c r="E9" s="3" t="s">
        <v>109</v>
      </c>
    </row>
    <row r="10" spans="1:5" ht="15.75">
      <c r="A10" s="13" t="s">
        <v>1113</v>
      </c>
      <c r="B10" s="13" t="s">
        <v>1114</v>
      </c>
      <c r="C10" s="3" t="s">
        <v>47</v>
      </c>
      <c r="D10" s="3" t="s">
        <v>83</v>
      </c>
      <c r="E10" s="3" t="s">
        <v>114</v>
      </c>
    </row>
    <row r="11" spans="1:5" ht="15.75">
      <c r="A11" s="13" t="s">
        <v>1115</v>
      </c>
      <c r="B11" s="13" t="s">
        <v>1116</v>
      </c>
      <c r="C11" s="3" t="s">
        <v>52</v>
      </c>
      <c r="D11" s="3" t="s">
        <v>88</v>
      </c>
      <c r="E11" s="3" t="s">
        <v>8</v>
      </c>
    </row>
    <row r="12" spans="1:5" ht="15.75">
      <c r="A12" s="13" t="s">
        <v>1117</v>
      </c>
      <c r="B12" s="13" t="s">
        <v>1118</v>
      </c>
      <c r="C12" s="3" t="s">
        <v>57</v>
      </c>
      <c r="D12" s="3" t="s">
        <v>93</v>
      </c>
      <c r="E12" s="3" t="s">
        <v>13</v>
      </c>
    </row>
    <row r="13" spans="1:5" ht="15.75">
      <c r="A13" s="12" t="s">
        <v>1119</v>
      </c>
      <c r="B13" s="12" t="s">
        <v>1120</v>
      </c>
      <c r="C13" s="3" t="s">
        <v>62</v>
      </c>
      <c r="D13" s="3" t="s">
        <v>98</v>
      </c>
      <c r="E13" s="3" t="s">
        <v>18</v>
      </c>
    </row>
    <row r="14" spans="1:5" ht="15.75">
      <c r="A14" s="13" t="s">
        <v>1121</v>
      </c>
      <c r="B14" s="13" t="s">
        <v>1122</v>
      </c>
      <c r="C14" s="3" t="s">
        <v>67</v>
      </c>
      <c r="D14" s="3" t="s">
        <v>103</v>
      </c>
      <c r="E14" s="3" t="s">
        <v>23</v>
      </c>
    </row>
    <row r="15" spans="1:5" ht="15.75">
      <c r="A15" s="13" t="s">
        <v>1123</v>
      </c>
      <c r="B15" s="13" t="s">
        <v>1124</v>
      </c>
      <c r="C15" s="3" t="s">
        <v>72</v>
      </c>
      <c r="D15" s="3" t="s">
        <v>108</v>
      </c>
      <c r="E15" s="3" t="s">
        <v>28</v>
      </c>
    </row>
    <row r="16" spans="1:5" ht="15.75">
      <c r="A16" s="13" t="s">
        <v>1125</v>
      </c>
      <c r="B16" s="13" t="s">
        <v>1126</v>
      </c>
      <c r="C16" s="3" t="s">
        <v>77</v>
      </c>
      <c r="D16" s="3" t="s">
        <v>113</v>
      </c>
      <c r="E16" s="3" t="s">
        <v>33</v>
      </c>
    </row>
    <row r="17" spans="1:5" ht="15.75">
      <c r="A17" s="13" t="s">
        <v>1127</v>
      </c>
      <c r="B17" s="13" t="s">
        <v>1128</v>
      </c>
      <c r="C17" s="3" t="s">
        <v>82</v>
      </c>
      <c r="D17" s="3" t="s">
        <v>7</v>
      </c>
      <c r="E17" s="3" t="s">
        <v>38</v>
      </c>
    </row>
    <row r="18" spans="1:5" ht="15.75">
      <c r="A18" s="13" t="s">
        <v>340</v>
      </c>
      <c r="B18" s="13" t="s">
        <v>61</v>
      </c>
      <c r="C18" s="3" t="s">
        <v>87</v>
      </c>
      <c r="D18" s="3" t="s">
        <v>12</v>
      </c>
      <c r="E18" s="3" t="s">
        <v>43</v>
      </c>
    </row>
    <row r="19" spans="1:5" ht="15.75">
      <c r="A19" s="12" t="s">
        <v>315</v>
      </c>
      <c r="B19" s="12" t="s">
        <v>1129</v>
      </c>
      <c r="C19" s="3" t="s">
        <v>92</v>
      </c>
      <c r="D19" s="3" t="s">
        <v>17</v>
      </c>
      <c r="E19" s="3" t="s">
        <v>48</v>
      </c>
    </row>
    <row r="20" spans="1:5" ht="15.75">
      <c r="A20" s="13" t="s">
        <v>1130</v>
      </c>
      <c r="B20" s="13" t="s">
        <v>1131</v>
      </c>
      <c r="C20" s="3" t="s">
        <v>97</v>
      </c>
      <c r="D20" s="3" t="s">
        <v>22</v>
      </c>
      <c r="E20" s="3" t="s">
        <v>53</v>
      </c>
    </row>
    <row r="21" spans="1:5" ht="15.75">
      <c r="A21" s="12" t="s">
        <v>270</v>
      </c>
      <c r="B21" s="12" t="s">
        <v>1132</v>
      </c>
      <c r="C21" s="3" t="s">
        <v>9</v>
      </c>
      <c r="D21" s="3" t="s">
        <v>27</v>
      </c>
      <c r="E21" s="3" t="s">
        <v>58</v>
      </c>
    </row>
    <row r="22" spans="1:5" ht="15.75">
      <c r="A22" s="13" t="s">
        <v>1133</v>
      </c>
      <c r="B22" s="13" t="s">
        <v>1134</v>
      </c>
      <c r="C22" s="3" t="s">
        <v>14</v>
      </c>
      <c r="D22" s="3" t="s">
        <v>32</v>
      </c>
      <c r="E22" s="3" t="s">
        <v>63</v>
      </c>
    </row>
    <row r="23" spans="1:5" ht="15.75">
      <c r="A23" s="13" t="s">
        <v>1135</v>
      </c>
      <c r="B23" s="13" t="s">
        <v>1136</v>
      </c>
      <c r="C23" s="3" t="s">
        <v>19</v>
      </c>
      <c r="D23" s="3" t="s">
        <v>37</v>
      </c>
      <c r="E23" s="3" t="s">
        <v>68</v>
      </c>
    </row>
    <row r="24" spans="1:5" ht="15.75">
      <c r="A24" s="12" t="s">
        <v>1137</v>
      </c>
      <c r="B24" s="12" t="s">
        <v>1138</v>
      </c>
      <c r="C24" s="3" t="s">
        <v>24</v>
      </c>
      <c r="D24" s="3" t="s">
        <v>42</v>
      </c>
      <c r="E24" s="3" t="s">
        <v>73</v>
      </c>
    </row>
    <row r="25" spans="1:5" ht="15.75">
      <c r="A25" s="13" t="s">
        <v>1139</v>
      </c>
      <c r="B25" s="13" t="s">
        <v>1140</v>
      </c>
      <c r="C25" s="3" t="s">
        <v>29</v>
      </c>
      <c r="D25" s="3" t="s">
        <v>47</v>
      </c>
      <c r="E25" s="3" t="s">
        <v>78</v>
      </c>
    </row>
    <row r="26" spans="1:5" ht="15.75">
      <c r="A26" s="12" t="s">
        <v>340</v>
      </c>
      <c r="B26" s="12" t="s">
        <v>1141</v>
      </c>
      <c r="C26" s="3" t="s">
        <v>34</v>
      </c>
      <c r="D26" s="3" t="s">
        <v>52</v>
      </c>
      <c r="E26" s="3" t="s">
        <v>83</v>
      </c>
    </row>
    <row r="27" spans="1:5" ht="15.75">
      <c r="A27" s="13" t="s">
        <v>1142</v>
      </c>
      <c r="B27" s="13" t="s">
        <v>1143</v>
      </c>
      <c r="C27" s="3" t="s">
        <v>39</v>
      </c>
      <c r="D27" s="3" t="s">
        <v>57</v>
      </c>
      <c r="E27" s="3" t="s">
        <v>88</v>
      </c>
    </row>
    <row r="28" spans="1:5" ht="15.75">
      <c r="A28" s="12" t="s">
        <v>1144</v>
      </c>
      <c r="B28" s="12" t="s">
        <v>1145</v>
      </c>
      <c r="C28" s="3" t="s">
        <v>44</v>
      </c>
      <c r="D28" s="3" t="s">
        <v>62</v>
      </c>
      <c r="E28" s="3" t="s">
        <v>93</v>
      </c>
    </row>
    <row r="29" spans="1:5" ht="15.75">
      <c r="A29" s="13" t="s">
        <v>1146</v>
      </c>
      <c r="B29" s="13" t="s">
        <v>1147</v>
      </c>
      <c r="C29" s="3" t="s">
        <v>49</v>
      </c>
      <c r="D29" s="3" t="s">
        <v>67</v>
      </c>
      <c r="E29" s="3" t="s">
        <v>98</v>
      </c>
    </row>
    <row r="30" spans="1:5" ht="15.75">
      <c r="A30" s="12" t="s">
        <v>1148</v>
      </c>
      <c r="B30" s="12" t="s">
        <v>1149</v>
      </c>
      <c r="C30" s="3" t="s">
        <v>54</v>
      </c>
      <c r="D30" s="3" t="s">
        <v>72</v>
      </c>
      <c r="E30" s="3" t="s">
        <v>103</v>
      </c>
    </row>
    <row r="31" spans="1:5" ht="15.75">
      <c r="A31" s="13" t="s">
        <v>275</v>
      </c>
      <c r="B31" s="13" t="s">
        <v>1150</v>
      </c>
      <c r="C31" s="3" t="s">
        <v>59</v>
      </c>
      <c r="D31" s="3" t="s">
        <v>77</v>
      </c>
      <c r="E31" s="3" t="s">
        <v>108</v>
      </c>
    </row>
    <row r="32" spans="1:5" ht="15.75">
      <c r="A32" s="12" t="s">
        <v>1151</v>
      </c>
      <c r="B32" s="12" t="s">
        <v>126</v>
      </c>
      <c r="C32" s="3" t="s">
        <v>64</v>
      </c>
      <c r="D32" s="3" t="s">
        <v>82</v>
      </c>
      <c r="E32" s="3" t="s">
        <v>113</v>
      </c>
    </row>
    <row r="33" spans="1:5" ht="15.75">
      <c r="A33" s="13" t="s">
        <v>1152</v>
      </c>
      <c r="B33" s="13" t="s">
        <v>1153</v>
      </c>
      <c r="C33" s="3" t="s">
        <v>69</v>
      </c>
      <c r="D33" s="3" t="s">
        <v>87</v>
      </c>
      <c r="E33" s="3" t="s">
        <v>7</v>
      </c>
    </row>
    <row r="34" spans="1:5" ht="15.75">
      <c r="A34" s="12" t="s">
        <v>1154</v>
      </c>
      <c r="B34" s="12" t="s">
        <v>1155</v>
      </c>
      <c r="C34" s="3" t="s">
        <v>74</v>
      </c>
      <c r="D34" s="3" t="s">
        <v>92</v>
      </c>
      <c r="E34" s="3" t="s">
        <v>12</v>
      </c>
    </row>
    <row r="35" spans="1:5" ht="15.75">
      <c r="A35" s="13" t="s">
        <v>1156</v>
      </c>
      <c r="B35" s="13" t="s">
        <v>1157</v>
      </c>
      <c r="C35" s="3" t="s">
        <v>79</v>
      </c>
      <c r="D35" s="3" t="s">
        <v>97</v>
      </c>
      <c r="E35" s="3" t="s">
        <v>17</v>
      </c>
    </row>
    <row r="36" spans="1:5" ht="15.75">
      <c r="A36" s="13" t="s">
        <v>1151</v>
      </c>
      <c r="B36" s="13" t="s">
        <v>1158</v>
      </c>
      <c r="C36" s="3" t="s">
        <v>84</v>
      </c>
      <c r="D36" s="3" t="s">
        <v>9</v>
      </c>
      <c r="E36" s="3" t="s">
        <v>22</v>
      </c>
    </row>
    <row r="37" spans="1:5" ht="15.75">
      <c r="A37" s="12" t="s">
        <v>1159</v>
      </c>
      <c r="B37" s="12" t="s">
        <v>1160</v>
      </c>
      <c r="C37" s="3" t="s">
        <v>89</v>
      </c>
      <c r="D37" s="3" t="s">
        <v>14</v>
      </c>
      <c r="E37" s="3" t="s">
        <v>27</v>
      </c>
    </row>
    <row r="38" spans="1:5" ht="15.75">
      <c r="A38" s="13" t="s">
        <v>1161</v>
      </c>
      <c r="B38" s="13" t="s">
        <v>1162</v>
      </c>
      <c r="C38" s="3" t="s">
        <v>94</v>
      </c>
      <c r="D38" s="3" t="s">
        <v>19</v>
      </c>
      <c r="E38" s="3" t="s">
        <v>32</v>
      </c>
    </row>
    <row r="39" spans="1:5" ht="15.75">
      <c r="A39" s="13" t="s">
        <v>1163</v>
      </c>
      <c r="B39" s="13" t="s">
        <v>166</v>
      </c>
      <c r="C39" s="3" t="s">
        <v>99</v>
      </c>
      <c r="D39" s="3" t="s">
        <v>24</v>
      </c>
      <c r="E39" s="3" t="s">
        <v>37</v>
      </c>
    </row>
    <row r="40" spans="1:5" ht="15.75">
      <c r="A40" s="13" t="s">
        <v>1163</v>
      </c>
      <c r="B40" s="13" t="s">
        <v>1164</v>
      </c>
      <c r="C40" s="3" t="s">
        <v>104</v>
      </c>
      <c r="D40" s="3" t="s">
        <v>29</v>
      </c>
      <c r="E40" s="3" t="s">
        <v>42</v>
      </c>
    </row>
    <row r="41" spans="1:5" ht="15.75">
      <c r="A41" s="13" t="s">
        <v>1165</v>
      </c>
      <c r="B41" s="13" t="s">
        <v>1166</v>
      </c>
      <c r="C41" s="3" t="s">
        <v>109</v>
      </c>
      <c r="D41" s="3" t="s">
        <v>34</v>
      </c>
      <c r="E41" s="3" t="s">
        <v>47</v>
      </c>
    </row>
    <row r="42" spans="1:5" ht="15.75">
      <c r="A42" s="13" t="s">
        <v>295</v>
      </c>
      <c r="B42" s="13" t="s">
        <v>1167</v>
      </c>
      <c r="C42" s="3" t="s">
        <v>114</v>
      </c>
      <c r="D42" s="3" t="s">
        <v>39</v>
      </c>
      <c r="E42" s="3" t="s">
        <v>52</v>
      </c>
    </row>
    <row r="43" spans="1:5" ht="15.75">
      <c r="A43" s="13" t="s">
        <v>1168</v>
      </c>
      <c r="B43" s="13" t="s">
        <v>1169</v>
      </c>
      <c r="C43" s="3" t="s">
        <v>8</v>
      </c>
      <c r="D43" s="3" t="s">
        <v>44</v>
      </c>
      <c r="E43" s="3" t="s">
        <v>57</v>
      </c>
    </row>
    <row r="44" spans="1:5" ht="15.75">
      <c r="A44" s="12" t="s">
        <v>35</v>
      </c>
      <c r="B44" s="12" t="s">
        <v>1170</v>
      </c>
      <c r="C44" s="3" t="s">
        <v>13</v>
      </c>
      <c r="D44" s="3" t="s">
        <v>49</v>
      </c>
      <c r="E44" s="3" t="s">
        <v>62</v>
      </c>
    </row>
    <row r="45" spans="1:5" ht="15.75">
      <c r="A45" s="12" t="s">
        <v>1171</v>
      </c>
      <c r="B45" s="12" t="s">
        <v>1172</v>
      </c>
      <c r="C45" s="3" t="s">
        <v>18</v>
      </c>
      <c r="D45" s="3" t="s">
        <v>54</v>
      </c>
      <c r="E45" s="3" t="s">
        <v>67</v>
      </c>
    </row>
    <row r="46" spans="1:5" ht="15.75">
      <c r="A46" s="12" t="s">
        <v>1173</v>
      </c>
      <c r="B46" s="12" t="s">
        <v>1174</v>
      </c>
      <c r="C46" s="3" t="s">
        <v>23</v>
      </c>
      <c r="D46" s="3" t="s">
        <v>59</v>
      </c>
      <c r="E46" s="3" t="s">
        <v>72</v>
      </c>
    </row>
    <row r="47" spans="1:5" ht="15.75">
      <c r="A47" s="13" t="s">
        <v>1175</v>
      </c>
      <c r="B47" s="13" t="s">
        <v>1176</v>
      </c>
      <c r="C47" s="3" t="s">
        <v>28</v>
      </c>
      <c r="D47" s="3" t="s">
        <v>64</v>
      </c>
      <c r="E47" s="3" t="s">
        <v>77</v>
      </c>
    </row>
    <row r="48" spans="1:5" ht="15.75">
      <c r="A48" s="13" t="s">
        <v>1177</v>
      </c>
      <c r="B48" s="13" t="s">
        <v>1178</v>
      </c>
      <c r="C48" s="3" t="s">
        <v>33</v>
      </c>
      <c r="D48" s="3" t="s">
        <v>69</v>
      </c>
      <c r="E48" s="3" t="s">
        <v>82</v>
      </c>
    </row>
    <row r="49" spans="1:5" ht="15.75">
      <c r="A49" s="13" t="s">
        <v>1179</v>
      </c>
      <c r="B49" s="13" t="s">
        <v>1180</v>
      </c>
      <c r="C49" s="3" t="s">
        <v>38</v>
      </c>
      <c r="D49" s="3" t="s">
        <v>74</v>
      </c>
      <c r="E49" s="3" t="s">
        <v>87</v>
      </c>
    </row>
    <row r="50" spans="1:5">
      <c r="D50" s="3"/>
      <c r="E50" s="3"/>
    </row>
    <row r="51" spans="1:5">
      <c r="D51" s="3"/>
    </row>
    <row r="52" spans="1:5">
      <c r="D52" s="3"/>
    </row>
    <row r="53" spans="1:5">
      <c r="D53" s="3"/>
    </row>
    <row r="54" spans="1:5">
      <c r="D54" s="3"/>
    </row>
    <row r="55" spans="1:5">
      <c r="D55" s="3"/>
    </row>
    <row r="56" spans="1:5">
      <c r="D5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busad265 1</vt:lpstr>
      <vt:lpstr>busad265 2</vt:lpstr>
      <vt:lpstr>County Data</vt:lpstr>
      <vt:lpstr>busad360 TTh 1230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Justin Holman</cp:lastModifiedBy>
  <dcterms:modified xsi:type="dcterms:W3CDTF">2014-10-28T16:36:41Z</dcterms:modified>
</cp:coreProperties>
</file>